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Darbinis" sheetId="2" r:id="rId1"/>
    <sheet name="Bendra registracija" sheetId="1" r:id="rId2"/>
    <sheet name=" Point Scores Calculator Track " sheetId="4" r:id="rId3"/>
    <sheet name="Point Scores Calculator Field" sheetId="8" r:id="rId4"/>
    <sheet name="Track Vaikai" sheetId="9" r:id="rId5"/>
    <sheet name="Field Vaikai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<sst xmlns="http://schemas.openxmlformats.org/spreadsheetml/2006/main" count="4306" uniqueCount="304">
  <si>
    <t xml:space="preserve">2025 m. Lietuvos neįgaliųjų uždarų patalpų lengvosios atletikos čempionatas </t>
  </si>
  <si>
    <t>2025 m. Kovo 2d., Kaune, adresu: Aušros g. 42 (LSU lengvosios atletikos maniežas)</t>
  </si>
  <si>
    <t>Rutulio stūmimas. Vaikai (iki 14 m.)</t>
  </si>
  <si>
    <t>Nr.</t>
  </si>
  <si>
    <t>Dalyvio vardas, pavardė</t>
  </si>
  <si>
    <t>Gim. m.</t>
  </si>
  <si>
    <t>Lytis (V, M)</t>
  </si>
  <si>
    <t>Darbingumas proc.</t>
  </si>
  <si>
    <t>Sportininko klasė</t>
  </si>
  <si>
    <t>Klubas</t>
  </si>
  <si>
    <t>Bandymai</t>
  </si>
  <si>
    <t>Rezultatas</t>
  </si>
  <si>
    <t>Taškai</t>
  </si>
  <si>
    <t>Užimta vieta pagal taškus</t>
  </si>
  <si>
    <t>a</t>
  </si>
  <si>
    <t>b</t>
  </si>
  <si>
    <t>c</t>
  </si>
  <si>
    <t>Lukas Balsevičius</t>
  </si>
  <si>
    <t>V</t>
  </si>
  <si>
    <t>lengvas</t>
  </si>
  <si>
    <t>F38</t>
  </si>
  <si>
    <t>NSK „Šiaulietis“</t>
  </si>
  <si>
    <t>Sirvydas Girčys</t>
  </si>
  <si>
    <t>F46</t>
  </si>
  <si>
    <t>Startas</t>
  </si>
  <si>
    <t>Majus Mickevičius</t>
  </si>
  <si>
    <t>Lengva negalia</t>
  </si>
  <si>
    <t>F37</t>
  </si>
  <si>
    <t>Marijampolės Siekis / Marijampolės sporto centras</t>
  </si>
  <si>
    <t>Kostas Poškaitis</t>
  </si>
  <si>
    <t>F20</t>
  </si>
  <si>
    <t>Para Atletas</t>
  </si>
  <si>
    <t>Rutulio stūmimas. Jauniai (15 – 18 m.)</t>
  </si>
  <si>
    <t>Goda Jusytė</t>
  </si>
  <si>
    <t>M</t>
  </si>
  <si>
    <t>sunkus</t>
  </si>
  <si>
    <t>F34</t>
  </si>
  <si>
    <t>Lukrecija Petroševičiutė</t>
  </si>
  <si>
    <t>vidutinis</t>
  </si>
  <si>
    <t>F57</t>
  </si>
  <si>
    <t>Dainius Gūžys</t>
  </si>
  <si>
    <t>F33</t>
  </si>
  <si>
    <t>x</t>
  </si>
  <si>
    <t>Povilas Mykolas Šaulys</t>
  </si>
  <si>
    <t>Rutulio stūmimas vežimėliuose. Vyrai ir moterys</t>
  </si>
  <si>
    <t>Edgaras Čiaplinskas</t>
  </si>
  <si>
    <t>F54</t>
  </si>
  <si>
    <t>Alytupis</t>
  </si>
  <si>
    <t>Eugenijus Vaičaitis</t>
  </si>
  <si>
    <t xml:space="preserve">Valdas Griškelis </t>
  </si>
  <si>
    <t>F40</t>
  </si>
  <si>
    <t>NSK ,,Šešupėlė''</t>
  </si>
  <si>
    <t>Genadij Zametaškin</t>
  </si>
  <si>
    <t>F32</t>
  </si>
  <si>
    <t>Kauno RSK</t>
  </si>
  <si>
    <t>Justinas Drūlia</t>
  </si>
  <si>
    <t>F55</t>
  </si>
  <si>
    <t xml:space="preserve">Ramūnas Rojus </t>
  </si>
  <si>
    <t xml:space="preserve">V </t>
  </si>
  <si>
    <t>PARADOKSAS</t>
  </si>
  <si>
    <t>LR</t>
  </si>
  <si>
    <t>Gabrielė Ivanauskaitė</t>
  </si>
  <si>
    <t>Rutulio stūmimas. Vyrai ir moterys</t>
  </si>
  <si>
    <t>Ignas Čepelė</t>
  </si>
  <si>
    <t>1999 11 22</t>
  </si>
  <si>
    <t>Klaipėdos Klubas ''Žuvėdra''</t>
  </si>
  <si>
    <t>Donatas Dundzys</t>
  </si>
  <si>
    <t>Artūras Vailionis</t>
  </si>
  <si>
    <t>1980 10 08</t>
  </si>
  <si>
    <t>Alytaus neįgaliųjų sportinio   sveikatingumo klubas "Viltis"</t>
  </si>
  <si>
    <t>Kęstutis Balalis</t>
  </si>
  <si>
    <t>1977 07 09</t>
  </si>
  <si>
    <t>Andrius Skuja</t>
  </si>
  <si>
    <t>Simonas Strelkauskis</t>
  </si>
  <si>
    <t>F36</t>
  </si>
  <si>
    <t>Kemfertas Rimas</t>
  </si>
  <si>
    <t>Marijampolės Siekis</t>
  </si>
  <si>
    <t>Eivydė Vainauskaitė</t>
  </si>
  <si>
    <t>Jurgita Šiupenytė</t>
  </si>
  <si>
    <t>Šešupėlė</t>
  </si>
  <si>
    <t>Austėja Jurgėlavičiūtė</t>
  </si>
  <si>
    <t>30 m bėgimas. Vaikai (iki 14 m.)</t>
  </si>
  <si>
    <t>Rezultatas su koeficientu</t>
  </si>
  <si>
    <t>Užimta vieta</t>
  </si>
  <si>
    <t>Koeficientas</t>
  </si>
  <si>
    <t>Kornelijus Bužinskas</t>
  </si>
  <si>
    <t>T36</t>
  </si>
  <si>
    <t xml:space="preserve"> 2010.08.22</t>
  </si>
  <si>
    <t>T38</t>
  </si>
  <si>
    <t xml:space="preserve">Adomas Zoluba </t>
  </si>
  <si>
    <t>T47</t>
  </si>
  <si>
    <t>T37</t>
  </si>
  <si>
    <t>60 m bėgimas. Vyrai ir moterys</t>
  </si>
  <si>
    <t>Justas Daulius</t>
  </si>
  <si>
    <t>Augustas Vaitaitis</t>
  </si>
  <si>
    <t>Dominykas Žičkis</t>
  </si>
  <si>
    <t xml:space="preserve">Danas Sodaitis </t>
  </si>
  <si>
    <t>T46</t>
  </si>
  <si>
    <t xml:space="preserve">Patrikas Baratinskas </t>
  </si>
  <si>
    <t xml:space="preserve">Matas Gudauskis </t>
  </si>
  <si>
    <t>T45</t>
  </si>
  <si>
    <t>Arūnas Tyla</t>
  </si>
  <si>
    <t>T35</t>
  </si>
  <si>
    <t>Vilkmergė</t>
  </si>
  <si>
    <t>Domantas Sekmokas</t>
  </si>
  <si>
    <t>Deividas Mačiulis</t>
  </si>
  <si>
    <t>T20</t>
  </si>
  <si>
    <t>Simona Kraponytė</t>
  </si>
  <si>
    <t>Orinta Aurilaitė</t>
  </si>
  <si>
    <t>Jurgita Šiupienytė</t>
  </si>
  <si>
    <t>Austėja Jurgaleviciute</t>
  </si>
  <si>
    <t>Šesupėlė</t>
  </si>
  <si>
    <t>200 m bėgimas. Vyrai ir moterys</t>
  </si>
  <si>
    <t xml:space="preserve">Deividas Mačiulis </t>
  </si>
  <si>
    <t>Mindaugas Savickas</t>
  </si>
  <si>
    <t>DQ</t>
  </si>
  <si>
    <t>400 m bėgimas. Vyrai</t>
  </si>
  <si>
    <t>NSK,,Šešupėlė''</t>
  </si>
  <si>
    <t xml:space="preserve">Arūnas Lebednykas </t>
  </si>
  <si>
    <t>60 m važiavimas vežimėliais. Vyrai ir moterys</t>
  </si>
  <si>
    <t>Jurij Savickij</t>
  </si>
  <si>
    <t xml:space="preserve">Aleksandras Suchora </t>
  </si>
  <si>
    <t>Nerijus Endriukaitis</t>
  </si>
  <si>
    <t>F53</t>
  </si>
  <si>
    <t>T34</t>
  </si>
  <si>
    <t>60 m važiavimas triračiais. Vyrai ir moterys</t>
  </si>
  <si>
    <t>koeficientas</t>
  </si>
  <si>
    <t>Igor Markov</t>
  </si>
  <si>
    <t>1986 09 16</t>
  </si>
  <si>
    <t xml:space="preserve">Matas Butkus </t>
  </si>
  <si>
    <t>2004 06 02</t>
  </si>
  <si>
    <t>Artūras Plodunovas</t>
  </si>
  <si>
    <t>T72</t>
  </si>
  <si>
    <t>Kristupas Jakštas</t>
  </si>
  <si>
    <t>T71/ T32</t>
  </si>
  <si>
    <t>LTSA</t>
  </si>
  <si>
    <t>Deividas Podobajevas</t>
  </si>
  <si>
    <t>T72/ T37</t>
  </si>
  <si>
    <t>Dominykas Laga</t>
  </si>
  <si>
    <t>Orija Auštravičiūtė Aleksienė</t>
  </si>
  <si>
    <t>T72/ T35</t>
  </si>
  <si>
    <t>Bela Morkus</t>
  </si>
  <si>
    <t>T72/ T33</t>
  </si>
  <si>
    <t>Jurga Paulavičiūtė</t>
  </si>
  <si>
    <t>Olga Griškalauskaitė</t>
  </si>
  <si>
    <t>T71/ T35</t>
  </si>
  <si>
    <t>Aurelija Šemetienė</t>
  </si>
  <si>
    <t xml:space="preserve">T72/ </t>
  </si>
  <si>
    <t>Disko metimas vežimėliuose (F51, F52, F32, F33) Vyrai ir moterys</t>
  </si>
  <si>
    <t>Raimondas Dabužinskas</t>
  </si>
  <si>
    <t>F52</t>
  </si>
  <si>
    <t>Kęstutis Skučas</t>
  </si>
  <si>
    <t xml:space="preserve">Evelina Žitkovskytė </t>
  </si>
  <si>
    <t>Šuolis į tolį. Vaikai (iki 14 m.)</t>
  </si>
  <si>
    <t>Šuolis į tolį. Vyrai ir moterys</t>
  </si>
  <si>
    <t>Žydrūnas Naujokaitis</t>
  </si>
  <si>
    <t>1972 11 28</t>
  </si>
  <si>
    <t>Šeųupėlė</t>
  </si>
  <si>
    <t xml:space="preserve">  PARAIŠKA</t>
  </si>
  <si>
    <t>KLUBO pavadinimas</t>
  </si>
  <si>
    <t xml:space="preserve"> BENDRAS VISŲ KLUBO DALYVIŲ SĄRAŠAS</t>
  </si>
  <si>
    <t>Treneris</t>
  </si>
  <si>
    <t>Vežimėlis Taip /Ne</t>
  </si>
  <si>
    <t>N. Krakiene</t>
  </si>
  <si>
    <t>Žuvėdra</t>
  </si>
  <si>
    <t>triratis</t>
  </si>
  <si>
    <t>Matas Butkus</t>
  </si>
  <si>
    <t xml:space="preserve">2004 06 02 </t>
  </si>
  <si>
    <t>Natalia Dubrovskaja</t>
  </si>
  <si>
    <t>1978 06 23</t>
  </si>
  <si>
    <t>Jonas Baltrušaitis</t>
  </si>
  <si>
    <t>Ne</t>
  </si>
  <si>
    <t>Taip</t>
  </si>
  <si>
    <t>A.Tatulis</t>
  </si>
  <si>
    <t>Viltis</t>
  </si>
  <si>
    <t>ne</t>
  </si>
  <si>
    <t>D. Jusys</t>
  </si>
  <si>
    <t>Šiaulietis</t>
  </si>
  <si>
    <t xml:space="preserve"> Augustas Vaitaitis</t>
  </si>
  <si>
    <t>Vytautas Balčas</t>
  </si>
  <si>
    <t>TF48</t>
  </si>
  <si>
    <t>D. Jusys, T. Skalikas</t>
  </si>
  <si>
    <t>TF34</t>
  </si>
  <si>
    <t>TF36</t>
  </si>
  <si>
    <t>Jonas Spudis</t>
  </si>
  <si>
    <t>F44</t>
  </si>
  <si>
    <t>J.Abramavičius</t>
  </si>
  <si>
    <t xml:space="preserve">Marius Činskis </t>
  </si>
  <si>
    <t>Valdas Griškelis</t>
  </si>
  <si>
    <t>Loreta Vasiliauskienė</t>
  </si>
  <si>
    <t>Ingrida Grišiūtė</t>
  </si>
  <si>
    <t>Z. Valatkienė</t>
  </si>
  <si>
    <t>Valerija Borisova</t>
  </si>
  <si>
    <t>A.Kriškoviecienė/R. Motiejūnaitė</t>
  </si>
  <si>
    <t>Viktorija Žižmaraitė</t>
  </si>
  <si>
    <t>Kotryna Žižmaraitė</t>
  </si>
  <si>
    <t>neturi</t>
  </si>
  <si>
    <t>D. Matuzevičius</t>
  </si>
  <si>
    <t>Marius Urbonas</t>
  </si>
  <si>
    <t>Ernestas Steponavičius</t>
  </si>
  <si>
    <t>Tomas Lauraitis</t>
  </si>
  <si>
    <t>z. Valatkienė</t>
  </si>
  <si>
    <t>V.Skučas</t>
  </si>
  <si>
    <t>RSK</t>
  </si>
  <si>
    <t>Haroldas Tukanas</t>
  </si>
  <si>
    <t>Saulius Šatinskas</t>
  </si>
  <si>
    <t>Vytautas Skučas</t>
  </si>
  <si>
    <t xml:space="preserve">Kostas Poškaitis </t>
  </si>
  <si>
    <t>-</t>
  </si>
  <si>
    <t>Paradoksas</t>
  </si>
  <si>
    <t>Jurga Formalienė. Danas Sodaitis</t>
  </si>
  <si>
    <t>T54</t>
  </si>
  <si>
    <t>Šarūnas Banevičius</t>
  </si>
  <si>
    <t xml:space="preserve">Vid. </t>
  </si>
  <si>
    <t>Tomas Kiveris</t>
  </si>
  <si>
    <t>Siekis</t>
  </si>
  <si>
    <t>Arvydas Šedys</t>
  </si>
  <si>
    <t>Rita Ramanauskaitė</t>
  </si>
  <si>
    <t>Nerijus Vasiliauskas</t>
  </si>
  <si>
    <t>Lydintysis</t>
  </si>
  <si>
    <t>Denis Jancenkov</t>
  </si>
  <si>
    <t>Vytautas Zotovas</t>
  </si>
  <si>
    <t>Natalia Krakiene</t>
  </si>
  <si>
    <t>Aldona Balalienė</t>
  </si>
  <si>
    <t>1950 03 16</t>
  </si>
  <si>
    <t>Valentas Vaičaitis</t>
  </si>
  <si>
    <t>Deimantas Jusys</t>
  </si>
  <si>
    <t>Tolvydas Skalikas</t>
  </si>
  <si>
    <t>Daiva Aurilienė</t>
  </si>
  <si>
    <t>Miralda Jusienė</t>
  </si>
  <si>
    <t>Juozas Abramavičius</t>
  </si>
  <si>
    <t>R. Motiejūnaitė</t>
  </si>
  <si>
    <t>R. Rudžionienė</t>
  </si>
  <si>
    <t>G. Jakštas</t>
  </si>
  <si>
    <t>A. Kriškoviecienė</t>
  </si>
  <si>
    <t>J. Stongvilienė</t>
  </si>
  <si>
    <t>L. Žižmarienė</t>
  </si>
  <si>
    <t>Administracija</t>
  </si>
  <si>
    <t>Vaida Pokvitytė</t>
  </si>
  <si>
    <t>Dovile Šilkaitytė</t>
  </si>
  <si>
    <t>Rūta Zigmantavičiūtė</t>
  </si>
  <si>
    <t>Medija</t>
  </si>
  <si>
    <t>Viltė Abramavičiūtė</t>
  </si>
  <si>
    <t>IŠ VISO</t>
  </si>
  <si>
    <t>92 Maitinimas</t>
  </si>
  <si>
    <t>REGISTRACIJA Į RUNGTIS</t>
  </si>
  <si>
    <t>60 m bėgimas. Jauniai (15 – 18 m.)</t>
  </si>
  <si>
    <t xml:space="preserve">        Domantas Sekmokas</t>
  </si>
  <si>
    <t>Natalija Dubrovskaja</t>
  </si>
  <si>
    <t xml:space="preserve"> Vytautas Balčas</t>
  </si>
  <si>
    <t>Gender</t>
  </si>
  <si>
    <t>Event</t>
  </si>
  <si>
    <t>Class</t>
  </si>
  <si>
    <t>p_ref</t>
  </si>
  <si>
    <t>Men</t>
  </si>
  <si>
    <t>100 m</t>
  </si>
  <si>
    <t>T11</t>
  </si>
  <si>
    <t>T12</t>
  </si>
  <si>
    <t>T13</t>
  </si>
  <si>
    <t>T33</t>
  </si>
  <si>
    <t>T42</t>
  </si>
  <si>
    <t>T43</t>
  </si>
  <si>
    <t>T44</t>
  </si>
  <si>
    <t>T45-47</t>
  </si>
  <si>
    <t>T51</t>
  </si>
  <si>
    <t>T52</t>
  </si>
  <si>
    <t>T53</t>
  </si>
  <si>
    <t>T61</t>
  </si>
  <si>
    <t>T62</t>
  </si>
  <si>
    <t>T63</t>
  </si>
  <si>
    <t>T64</t>
  </si>
  <si>
    <t>T71</t>
  </si>
  <si>
    <t>200 m</t>
  </si>
  <si>
    <t>400 m</t>
  </si>
  <si>
    <t>800 m</t>
  </si>
  <si>
    <t>1500 m</t>
  </si>
  <si>
    <t>T53/54</t>
  </si>
  <si>
    <t>5000 m</t>
  </si>
  <si>
    <t>10000 m</t>
  </si>
  <si>
    <t>Women</t>
  </si>
  <si>
    <t>Shot Put</t>
  </si>
  <si>
    <t>F11</t>
  </si>
  <si>
    <t>F12</t>
  </si>
  <si>
    <t>F13</t>
  </si>
  <si>
    <t>F35</t>
  </si>
  <si>
    <t>F41</t>
  </si>
  <si>
    <t>F42</t>
  </si>
  <si>
    <t>F43/44</t>
  </si>
  <si>
    <t>F56</t>
  </si>
  <si>
    <t>F61</t>
  </si>
  <si>
    <t>F62</t>
  </si>
  <si>
    <t>F63</t>
  </si>
  <si>
    <t>F64</t>
  </si>
  <si>
    <t>Discus</t>
  </si>
  <si>
    <t>F51</t>
  </si>
  <si>
    <t>Javelin</t>
  </si>
  <si>
    <t>Club Throw</t>
  </si>
  <si>
    <t>F31</t>
  </si>
  <si>
    <t>High Jump</t>
  </si>
  <si>
    <t>T43/44</t>
  </si>
  <si>
    <t>Long Jump</t>
  </si>
  <si>
    <t>Triple Jump</t>
  </si>
  <si>
    <t>W</t>
  </si>
  <si>
    <t>T43-44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</si>
</sst>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0000"/>
    <numFmt numFmtId="179" formatCode="m:ss.00"/>
    <numFmt numFmtId="180" formatCode="0.0000"/>
    <numFmt numFmtId="181" formatCode="mm:ss.00"/>
    <numFmt numFmtId="182" formatCode="0.000"/>
    <numFmt numFmtId="183" formatCode="0.0E+00"/>
  </numFmts>
  <fonts count="64">
    <font>
      <sz val="12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0" tint="-0.349986266670736"/>
      <name val="Calibri"/>
      <charset val="134"/>
      <scheme val="minor"/>
    </font>
    <font>
      <sz val="12"/>
      <color theme="1"/>
      <name val="Calibri"/>
      <charset val="186"/>
      <scheme val="minor"/>
    </font>
    <font>
      <sz val="11"/>
      <name val="Calibri"/>
      <charset val="134"/>
      <scheme val="minor"/>
    </font>
    <font>
      <b/>
      <sz val="11"/>
      <color rgb="FF1F487C"/>
      <name val="Calibri"/>
      <charset val="186"/>
      <scheme val="minor"/>
    </font>
    <font>
      <sz val="11"/>
      <color rgb="FF000000"/>
      <name val="Calibri"/>
      <charset val="186"/>
      <scheme val="minor"/>
    </font>
    <font>
      <b/>
      <sz val="12"/>
      <name val="Times New Roman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sz val="12"/>
      <name val="Times New Roman"/>
      <charset val="186"/>
    </font>
    <font>
      <b/>
      <sz val="9"/>
      <name val="Times New Roman"/>
      <charset val="134"/>
    </font>
    <font>
      <b/>
      <sz val="12"/>
      <color rgb="FFFF0000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86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"/>
    </font>
    <font>
      <sz val="12"/>
      <color rgb="FF000000"/>
      <name val="Times New Roman"/>
      <charset val="134"/>
    </font>
    <font>
      <sz val="10"/>
      <name val="Times New Roman"/>
      <charset val="186"/>
    </font>
    <font>
      <b/>
      <sz val="10"/>
      <name val="Times New Roman"/>
      <charset val="186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0"/>
      <color rgb="FFFF0000"/>
      <name val="Times New Roman"/>
      <charset val="134"/>
    </font>
    <font>
      <b/>
      <sz val="14"/>
      <name val="Times New Roman"/>
      <charset val="186"/>
    </font>
    <font>
      <sz val="11"/>
      <color theme="1"/>
      <name val="Times New Roman"/>
      <charset val="186"/>
    </font>
    <font>
      <sz val="11"/>
      <color indexed="10"/>
      <name val="Times New Roman"/>
      <charset val="186"/>
    </font>
    <font>
      <sz val="11"/>
      <name val="Times New Roman"/>
      <charset val="186"/>
    </font>
    <font>
      <sz val="12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9"/>
      <name val="Times New Roman"/>
      <charset val="186"/>
    </font>
    <font>
      <sz val="10"/>
      <color theme="1"/>
      <name val="Times New Roman"/>
      <charset val="134"/>
    </font>
    <font>
      <sz val="10"/>
      <color theme="1"/>
      <name val="Times New Roman"/>
      <charset val="186"/>
    </font>
    <font>
      <sz val="10"/>
      <color theme="1"/>
      <name val="Calibri"/>
      <charset val="134"/>
      <scheme val="minor"/>
    </font>
    <font>
      <sz val="8"/>
      <color theme="1"/>
      <name val="Times New Roman"/>
      <charset val="186"/>
    </font>
    <font>
      <b/>
      <sz val="11"/>
      <name val="Times New Roman"/>
      <charset val="186"/>
    </font>
    <font>
      <sz val="8"/>
      <name val="Times New Roman"/>
      <charset val="186"/>
    </font>
    <font>
      <b/>
      <sz val="11"/>
      <color rgb="FFFF0000"/>
      <name val="Times New Roman"/>
      <charset val="186"/>
    </font>
    <font>
      <b/>
      <sz val="8"/>
      <name val="Times New Roman"/>
      <charset val="186"/>
    </font>
    <font>
      <b/>
      <sz val="11"/>
      <color rgb="FF1F487C"/>
      <name val="Times New Roman"/>
      <charset val="186"/>
    </font>
    <font>
      <sz val="8"/>
      <color indexed="10"/>
      <name val="Times New Roman"/>
      <charset val="186"/>
    </font>
    <font>
      <sz val="11"/>
      <color rgb="FF000000"/>
      <name val="Times New Roman"/>
      <charset val="186"/>
    </font>
    <font>
      <sz val="8"/>
      <color rgb="FF000000"/>
      <name val="Times New Roman"/>
      <charset val="186"/>
    </font>
    <font>
      <b/>
      <sz val="11"/>
      <color theme="1"/>
      <name val="Times New Roman"/>
      <charset val="186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44" fillId="0" borderId="0" applyFont="0" applyFill="0" applyBorder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177" fontId="44" fillId="0" borderId="0" applyFont="0" applyFill="0" applyBorder="0" applyAlignment="0" applyProtection="0">
      <alignment vertical="center"/>
    </xf>
    <xf numFmtId="42" fontId="4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7" borderId="15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52" fillId="8" borderId="17" applyNumberFormat="0" applyAlignment="0" applyProtection="0">
      <alignment vertical="center"/>
    </xf>
    <xf numFmtId="0" fontId="53" fillId="9" borderId="18" applyNumberFormat="0" applyAlignment="0" applyProtection="0">
      <alignment vertical="center"/>
    </xf>
    <xf numFmtId="0" fontId="54" fillId="9" borderId="17" applyNumberFormat="0" applyAlignment="0" applyProtection="0">
      <alignment vertical="center"/>
    </xf>
    <xf numFmtId="0" fontId="55" fillId="10" borderId="19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3" fillId="0" borderId="0"/>
  </cellStyleXfs>
  <cellXfs count="333">
    <xf numFmtId="0" fontId="0" fillId="0" borderId="0" xfId="0"/>
    <xf numFmtId="178" fontId="0" fillId="0" borderId="0" xfId="0" applyNumberFormat="1"/>
    <xf numFmtId="0" fontId="1" fillId="0" borderId="1" xfId="14" applyFill="1" applyAlignment="1"/>
    <xf numFmtId="0" fontId="1" fillId="0" borderId="1" xfId="14" applyFill="1" applyAlignment="1">
      <alignment horizontal="center"/>
    </xf>
    <xf numFmtId="178" fontId="1" fillId="0" borderId="1" xfId="14" applyNumberFormat="1" applyFill="1" applyAlignment="1">
      <alignment horizontal="center"/>
    </xf>
    <xf numFmtId="0" fontId="0" fillId="0" borderId="0" xfId="0" applyAlignment="1">
      <alignment horizontal="right"/>
    </xf>
    <xf numFmtId="2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right"/>
    </xf>
    <xf numFmtId="179" fontId="2" fillId="0" borderId="0" xfId="0" applyNumberFormat="1" applyFont="1"/>
    <xf numFmtId="0" fontId="4" fillId="0" borderId="0" xfId="0" applyFont="1"/>
    <xf numFmtId="180" fontId="0" fillId="0" borderId="0" xfId="0" applyNumberForma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1" xfId="14" applyAlignment="1"/>
    <xf numFmtId="0" fontId="1" fillId="0" borderId="1" xfId="14" applyAlignment="1">
      <alignment horizontal="center"/>
    </xf>
    <xf numFmtId="178" fontId="1" fillId="0" borderId="1" xfId="14" applyNumberFormat="1" applyAlignment="1">
      <alignment horizontal="center"/>
    </xf>
    <xf numFmtId="179" fontId="0" fillId="0" borderId="0" xfId="0" applyNumberForma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9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58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58" fontId="14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7" fillId="0" borderId="0" xfId="0" applyFont="1" applyAlignment="1">
      <alignment wrapText="1"/>
    </xf>
    <xf numFmtId="58" fontId="15" fillId="0" borderId="0" xfId="0" applyNumberFormat="1" applyFont="1" applyAlignment="1">
      <alignment horizontal="center" wrapText="1"/>
    </xf>
    <xf numFmtId="0" fontId="18" fillId="0" borderId="3" xfId="0" applyFont="1" applyBorder="1" applyAlignment="1">
      <alignment vertical="center" wrapText="1"/>
    </xf>
    <xf numFmtId="58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9" fontId="18" fillId="0" borderId="3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3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5" fillId="0" borderId="3" xfId="0" applyFont="1" applyBorder="1" applyAlignment="1">
      <alignment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58" fontId="21" fillId="0" borderId="3" xfId="0" applyNumberFormat="1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 wrapText="1"/>
    </xf>
    <xf numFmtId="58" fontId="21" fillId="0" borderId="4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58" fontId="21" fillId="0" borderId="3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58" fontId="22" fillId="0" borderId="3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4" fillId="0" borderId="3" xfId="0" applyFont="1" applyBorder="1"/>
    <xf numFmtId="58" fontId="16" fillId="0" borderId="3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19" fillId="0" borderId="3" xfId="0" applyFont="1" applyBorder="1"/>
    <xf numFmtId="0" fontId="20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9" fillId="0" borderId="0" xfId="0" applyFont="1"/>
    <xf numFmtId="0" fontId="23" fillId="0" borderId="8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2" borderId="8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left"/>
    </xf>
    <xf numFmtId="58" fontId="25" fillId="0" borderId="3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3" xfId="0" applyFont="1" applyBorder="1"/>
    <xf numFmtId="0" fontId="26" fillId="0" borderId="3" xfId="0" applyFont="1" applyBorder="1" applyAlignment="1">
      <alignment horizontal="center"/>
    </xf>
    <xf numFmtId="0" fontId="26" fillId="0" borderId="3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6" fillId="0" borderId="3" xfId="0" applyFont="1" applyBorder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4" fillId="2" borderId="8" xfId="0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0" fontId="24" fillId="2" borderId="10" xfId="0" applyFont="1" applyFill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0" xfId="0" applyFont="1"/>
    <xf numFmtId="0" fontId="27" fillId="0" borderId="3" xfId="0" applyFont="1" applyBorder="1" applyAlignment="1">
      <alignment horizontal="left"/>
    </xf>
    <xf numFmtId="58" fontId="27" fillId="0" borderId="3" xfId="0" applyNumberFormat="1" applyFont="1" applyBorder="1" applyAlignment="1">
      <alignment horizontal="center"/>
    </xf>
    <xf numFmtId="0" fontId="20" fillId="0" borderId="3" xfId="0" applyFont="1" applyBorder="1" applyAlignment="1">
      <alignment horizontal="left" vertical="center" wrapText="1"/>
    </xf>
    <xf numFmtId="0" fontId="21" fillId="0" borderId="3" xfId="0" applyFont="1" applyBorder="1"/>
    <xf numFmtId="0" fontId="14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9" fillId="0" borderId="3" xfId="0" applyFont="1" applyBorder="1" applyAlignment="1">
      <alignment vertical="center" wrapText="1"/>
    </xf>
    <xf numFmtId="58" fontId="29" fillId="0" borderId="3" xfId="0" applyNumberFormat="1" applyFont="1" applyBorder="1" applyAlignment="1">
      <alignment vertical="center" wrapText="1"/>
    </xf>
    <xf numFmtId="0" fontId="29" fillId="0" borderId="3" xfId="0" applyFont="1" applyBorder="1" applyAlignment="1">
      <alignment horizontal="center" vertical="center" wrapText="1"/>
    </xf>
    <xf numFmtId="9" fontId="27" fillId="0" borderId="3" xfId="0" applyNumberFormat="1" applyFont="1" applyBorder="1" applyAlignment="1">
      <alignment horizontal="center"/>
    </xf>
    <xf numFmtId="0" fontId="21" fillId="0" borderId="3" xfId="0" applyFont="1" applyBorder="1" applyAlignment="1">
      <alignment horizontal="left"/>
    </xf>
    <xf numFmtId="0" fontId="27" fillId="0" borderId="4" xfId="0" applyFont="1" applyBorder="1" applyAlignment="1">
      <alignment horizontal="left" vertical="center" wrapText="1"/>
    </xf>
    <xf numFmtId="0" fontId="30" fillId="0" borderId="3" xfId="0" applyFont="1" applyBorder="1" applyAlignment="1">
      <alignment wrapText="1"/>
    </xf>
    <xf numFmtId="0" fontId="27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vertical="center" wrapText="1"/>
    </xf>
    <xf numFmtId="58" fontId="4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58" fontId="8" fillId="0" borderId="3" xfId="0" applyNumberFormat="1" applyFont="1" applyBorder="1" applyAlignment="1">
      <alignment horizontal="center" vertical="center" wrapText="1"/>
    </xf>
    <xf numFmtId="0" fontId="31" fillId="0" borderId="3" xfId="0" applyFont="1" applyBorder="1"/>
    <xf numFmtId="0" fontId="32" fillId="0" borderId="3" xfId="0" applyFont="1" applyBorder="1" applyAlignment="1">
      <alignment horizontal="left"/>
    </xf>
    <xf numFmtId="58" fontId="32" fillId="0" borderId="3" xfId="0" applyNumberFormat="1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3" xfId="0" applyFont="1" applyBorder="1"/>
    <xf numFmtId="0" fontId="16" fillId="0" borderId="3" xfId="0" applyFont="1" applyBorder="1" applyAlignment="1">
      <alignment vertical="center" wrapText="1"/>
    </xf>
    <xf numFmtId="58" fontId="16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/>
    <xf numFmtId="0" fontId="8" fillId="0" borderId="4" xfId="0" applyFont="1" applyBorder="1" applyAlignment="1">
      <alignment horizontal="center" vertical="center" wrapText="1"/>
    </xf>
    <xf numFmtId="58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58" fontId="29" fillId="0" borderId="3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/>
    </xf>
    <xf numFmtId="0" fontId="25" fillId="3" borderId="0" xfId="0" applyFont="1" applyFill="1"/>
    <xf numFmtId="0" fontId="25" fillId="0" borderId="0" xfId="0" applyFont="1"/>
    <xf numFmtId="0" fontId="34" fillId="0" borderId="0" xfId="0" applyFont="1"/>
    <xf numFmtId="0" fontId="25" fillId="0" borderId="0" xfId="0" applyFont="1" applyAlignment="1">
      <alignment vertical="center" wrapText="1"/>
    </xf>
    <xf numFmtId="0" fontId="25" fillId="0" borderId="0" xfId="0" applyFont="1" applyAlignment="1">
      <alignment wrapText="1"/>
    </xf>
    <xf numFmtId="0" fontId="3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6" fillId="0" borderId="0" xfId="0" applyFont="1"/>
    <xf numFmtId="0" fontId="27" fillId="0" borderId="0" xfId="0" applyFont="1" applyAlignment="1">
      <alignment vertical="center" wrapText="1"/>
    </xf>
    <xf numFmtId="0" fontId="27" fillId="0" borderId="0" xfId="0" applyFont="1" applyAlignment="1">
      <alignment wrapText="1"/>
    </xf>
    <xf numFmtId="0" fontId="37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5" fillId="2" borderId="8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0" fontId="25" fillId="0" borderId="3" xfId="0" applyFont="1" applyBorder="1" applyAlignment="1"/>
    <xf numFmtId="58" fontId="34" fillId="0" borderId="3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vertical="center" wrapText="1"/>
    </xf>
    <xf numFmtId="58" fontId="36" fillId="0" borderId="3" xfId="0" applyNumberFormat="1" applyFont="1" applyBorder="1" applyAlignment="1">
      <alignment horizontal="center"/>
    </xf>
    <xf numFmtId="0" fontId="26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vertical="center" wrapText="1"/>
    </xf>
    <xf numFmtId="0" fontId="34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3" xfId="0" applyFont="1" applyBorder="1" applyAlignment="1"/>
    <xf numFmtId="0" fontId="40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wrapText="1"/>
    </xf>
    <xf numFmtId="0" fontId="35" fillId="2" borderId="8" xfId="0" applyFont="1" applyFill="1" applyBorder="1" applyAlignment="1">
      <alignment horizontal="center"/>
    </xf>
    <xf numFmtId="0" fontId="35" fillId="2" borderId="9" xfId="0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/>
    </xf>
    <xf numFmtId="0" fontId="25" fillId="3" borderId="3" xfId="0" applyFont="1" applyFill="1" applyBorder="1" applyAlignment="1">
      <alignment horizontal="left"/>
    </xf>
    <xf numFmtId="58" fontId="34" fillId="3" borderId="3" xfId="0" applyNumberFormat="1" applyFont="1" applyFill="1" applyBorder="1" applyAlignment="1">
      <alignment horizontal="center"/>
    </xf>
    <xf numFmtId="0" fontId="25" fillId="3" borderId="3" xfId="0" applyFont="1" applyFill="1" applyBorder="1" applyAlignment="1">
      <alignment horizontal="center"/>
    </xf>
    <xf numFmtId="0" fontId="25" fillId="3" borderId="3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wrapText="1"/>
    </xf>
    <xf numFmtId="0" fontId="25" fillId="3" borderId="3" xfId="0" applyFont="1" applyFill="1" applyBorder="1"/>
    <xf numFmtId="0" fontId="25" fillId="0" borderId="3" xfId="0" applyFont="1" applyBorder="1" applyAlignment="1">
      <alignment horizontal="center" wrapText="1"/>
    </xf>
    <xf numFmtId="0" fontId="27" fillId="0" borderId="3" xfId="0" applyFont="1" applyBorder="1" applyAlignment="1">
      <alignment horizontal="center" wrapText="1"/>
    </xf>
    <xf numFmtId="0" fontId="35" fillId="0" borderId="3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center"/>
    </xf>
    <xf numFmtId="0" fontId="36" fillId="0" borderId="3" xfId="0" applyFont="1" applyBorder="1" applyAlignment="1">
      <alignment horizontal="center" vertical="center" wrapText="1"/>
    </xf>
    <xf numFmtId="0" fontId="41" fillId="4" borderId="3" xfId="0" applyFont="1" applyFill="1" applyBorder="1" applyAlignment="1">
      <alignment vertical="center" wrapText="1"/>
    </xf>
    <xf numFmtId="58" fontId="42" fillId="4" borderId="3" xfId="0" applyNumberFormat="1" applyFont="1" applyFill="1" applyBorder="1" applyAlignment="1">
      <alignment vertical="center" wrapText="1"/>
    </xf>
    <xf numFmtId="0" fontId="41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wrapText="1"/>
    </xf>
    <xf numFmtId="0" fontId="27" fillId="4" borderId="3" xfId="0" applyFont="1" applyFill="1" applyBorder="1" applyAlignment="1">
      <alignment horizontal="center"/>
    </xf>
    <xf numFmtId="0" fontId="27" fillId="3" borderId="3" xfId="0" applyFont="1" applyFill="1" applyBorder="1"/>
    <xf numFmtId="58" fontId="36" fillId="3" borderId="3" xfId="0" applyNumberFormat="1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wrapText="1"/>
    </xf>
    <xf numFmtId="9" fontId="27" fillId="0" borderId="3" xfId="0" applyNumberFormat="1" applyFont="1" applyBorder="1" applyAlignment="1">
      <alignment horizontal="center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27" fillId="4" borderId="3" xfId="0" applyFont="1" applyFill="1" applyBorder="1" applyAlignment="1">
      <alignment horizontal="left"/>
    </xf>
    <xf numFmtId="58" fontId="36" fillId="4" borderId="3" xfId="0" applyNumberFormat="1" applyFont="1" applyFill="1" applyBorder="1" applyAlignment="1">
      <alignment horizontal="center"/>
    </xf>
    <xf numFmtId="0" fontId="27" fillId="4" borderId="3" xfId="0" applyFont="1" applyFill="1" applyBorder="1"/>
    <xf numFmtId="0" fontId="27" fillId="3" borderId="3" xfId="0" applyFont="1" applyFill="1" applyBorder="1" applyAlignment="1">
      <alignment horizontal="center" vertical="center"/>
    </xf>
    <xf numFmtId="58" fontId="36" fillId="3" borderId="3" xfId="0" applyNumberFormat="1" applyFont="1" applyFill="1" applyBorder="1" applyAlignment="1">
      <alignment horizontal="center" vertical="center"/>
    </xf>
    <xf numFmtId="0" fontId="36" fillId="3" borderId="3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/>
    </xf>
    <xf numFmtId="0" fontId="35" fillId="5" borderId="11" xfId="0" applyFont="1" applyFill="1" applyBorder="1" applyAlignment="1">
      <alignment horizontal="center" vertical="center"/>
    </xf>
    <xf numFmtId="0" fontId="35" fillId="5" borderId="4" xfId="0" applyFont="1" applyFill="1" applyBorder="1" applyAlignment="1">
      <alignment horizontal="center" vertical="center"/>
    </xf>
    <xf numFmtId="0" fontId="27" fillId="5" borderId="3" xfId="0" applyFont="1" applyFill="1" applyBorder="1" applyAlignment="1">
      <alignment horizontal="center"/>
    </xf>
    <xf numFmtId="17" fontId="36" fillId="0" borderId="3" xfId="0" applyNumberFormat="1" applyFont="1" applyBorder="1" applyAlignment="1">
      <alignment horizontal="center"/>
    </xf>
    <xf numFmtId="0" fontId="41" fillId="0" borderId="3" xfId="0" applyFont="1" applyBorder="1" applyAlignment="1">
      <alignment vertical="center" wrapText="1"/>
    </xf>
    <xf numFmtId="58" fontId="42" fillId="0" borderId="3" xfId="0" applyNumberFormat="1" applyFont="1" applyBorder="1" applyAlignment="1">
      <alignment vertical="center" wrapText="1"/>
    </xf>
    <xf numFmtId="0" fontId="41" fillId="0" borderId="3" xfId="0" applyFont="1" applyBorder="1" applyAlignment="1">
      <alignment horizontal="center" vertical="center" wrapText="1"/>
    </xf>
    <xf numFmtId="0" fontId="27" fillId="5" borderId="3" xfId="0" applyFont="1" applyFill="1" applyBorder="1"/>
    <xf numFmtId="0" fontId="35" fillId="0" borderId="4" xfId="0" applyFont="1" applyBorder="1" applyAlignment="1">
      <alignment horizontal="center" vertical="center"/>
    </xf>
    <xf numFmtId="58" fontId="36" fillId="0" borderId="3" xfId="0" applyNumberFormat="1" applyFont="1" applyBorder="1" applyAlignment="1">
      <alignment horizontal="left" vertical="center"/>
    </xf>
    <xf numFmtId="0" fontId="27" fillId="0" borderId="3" xfId="0" applyFont="1" applyBorder="1" applyAlignment="1">
      <alignment horizontal="left" wrapText="1"/>
    </xf>
    <xf numFmtId="0" fontId="37" fillId="0" borderId="0" xfId="0" applyFont="1" applyBorder="1" applyAlignment="1">
      <alignment horizontal="center"/>
    </xf>
    <xf numFmtId="0" fontId="35" fillId="2" borderId="10" xfId="0" applyFont="1" applyFill="1" applyBorder="1" applyAlignment="1">
      <alignment horizontal="center" vertical="center"/>
    </xf>
    <xf numFmtId="49" fontId="27" fillId="0" borderId="3" xfId="49" applyNumberFormat="1" applyFont="1" applyBorder="1" applyAlignment="1">
      <alignment horizontal="center" vertical="center"/>
    </xf>
    <xf numFmtId="49" fontId="35" fillId="0" borderId="3" xfId="49" applyNumberFormat="1" applyFont="1" applyBorder="1" applyAlignment="1">
      <alignment horizontal="center" vertical="center"/>
    </xf>
    <xf numFmtId="0" fontId="25" fillId="0" borderId="3" xfId="0" applyFont="1" applyBorder="1" applyAlignment="1">
      <alignment wrapText="1"/>
    </xf>
    <xf numFmtId="0" fontId="26" fillId="0" borderId="3" xfId="0" applyFont="1" applyBorder="1" applyAlignment="1">
      <alignment wrapText="1"/>
    </xf>
    <xf numFmtId="0" fontId="27" fillId="0" borderId="3" xfId="0" applyFont="1" applyBorder="1" applyAlignment="1">
      <alignment wrapText="1"/>
    </xf>
    <xf numFmtId="0" fontId="35" fillId="2" borderId="10" xfId="0" applyFont="1" applyFill="1" applyBorder="1" applyAlignment="1">
      <alignment horizontal="center"/>
    </xf>
    <xf numFmtId="0" fontId="25" fillId="3" borderId="3" xfId="0" applyFont="1" applyFill="1" applyBorder="1" applyAlignment="1">
      <alignment wrapText="1"/>
    </xf>
    <xf numFmtId="0" fontId="27" fillId="4" borderId="3" xfId="0" applyFont="1" applyFill="1" applyBorder="1" applyAlignment="1">
      <alignment wrapText="1"/>
    </xf>
    <xf numFmtId="0" fontId="25" fillId="4" borderId="3" xfId="0" applyFont="1" applyFill="1" applyBorder="1"/>
    <xf numFmtId="0" fontId="27" fillId="3" borderId="3" xfId="0" applyFont="1" applyFill="1" applyBorder="1" applyAlignment="1">
      <alignment wrapText="1"/>
    </xf>
    <xf numFmtId="0" fontId="43" fillId="0" borderId="3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wrapText="1"/>
    </xf>
    <xf numFmtId="181" fontId="25" fillId="0" borderId="3" xfId="0" applyNumberFormat="1" applyFont="1" applyBorder="1"/>
    <xf numFmtId="0" fontId="25" fillId="0" borderId="6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2" fontId="25" fillId="0" borderId="3" xfId="0" applyNumberFormat="1" applyFont="1" applyBorder="1"/>
    <xf numFmtId="2" fontId="25" fillId="3" borderId="3" xfId="0" applyNumberFormat="1" applyFont="1" applyFill="1" applyBorder="1"/>
    <xf numFmtId="2" fontId="25" fillId="4" borderId="3" xfId="0" applyNumberFormat="1" applyFont="1" applyFill="1" applyBorder="1"/>
    <xf numFmtId="0" fontId="25" fillId="4" borderId="0" xfId="0" applyFont="1" applyFill="1"/>
    <xf numFmtId="0" fontId="27" fillId="4" borderId="0" xfId="0" applyFont="1" applyFill="1"/>
    <xf numFmtId="58" fontId="36" fillId="0" borderId="3" xfId="0" applyNumberFormat="1" applyFont="1" applyBorder="1" applyAlignment="1">
      <alignment horizontal="left" vertical="center" wrapText="1"/>
    </xf>
    <xf numFmtId="0" fontId="41" fillId="0" borderId="3" xfId="0" applyFont="1" applyBorder="1" applyAlignment="1">
      <alignment horizontal="left" vertical="center" wrapText="1"/>
    </xf>
    <xf numFmtId="58" fontId="42" fillId="0" borderId="3" xfId="0" applyNumberFormat="1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wrapText="1"/>
    </xf>
    <xf numFmtId="58" fontId="34" fillId="0" borderId="3" xfId="0" applyNumberFormat="1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27" fillId="3" borderId="3" xfId="0" applyFont="1" applyFill="1" applyBorder="1" applyAlignment="1">
      <alignment horizontal="left"/>
    </xf>
    <xf numFmtId="0" fontId="27" fillId="3" borderId="3" xfId="0" applyFont="1" applyFill="1" applyBorder="1" applyAlignment="1">
      <alignment horizontal="left" vertical="center" wrapText="1"/>
    </xf>
    <xf numFmtId="58" fontId="36" fillId="3" borderId="3" xfId="0" applyNumberFormat="1" applyFont="1" applyFill="1" applyBorder="1" applyAlignment="1">
      <alignment horizontal="left" vertical="center" wrapText="1"/>
    </xf>
    <xf numFmtId="0" fontId="25" fillId="3" borderId="3" xfId="0" applyFont="1" applyFill="1" applyBorder="1" applyAlignment="1">
      <alignment horizontal="left" wrapText="1"/>
    </xf>
    <xf numFmtId="58" fontId="36" fillId="3" borderId="3" xfId="0" applyNumberFormat="1" applyFont="1" applyFill="1" applyBorder="1" applyAlignment="1">
      <alignment horizontal="left" vertical="center"/>
    </xf>
    <xf numFmtId="0" fontId="27" fillId="3" borderId="3" xfId="0" applyFont="1" applyFill="1" applyBorder="1" applyAlignment="1">
      <alignment horizontal="left" wrapText="1"/>
    </xf>
    <xf numFmtId="0" fontId="36" fillId="3" borderId="3" xfId="0" applyFont="1" applyFill="1" applyBorder="1" applyAlignment="1">
      <alignment horizontal="left" vertical="center"/>
    </xf>
    <xf numFmtId="0" fontId="34" fillId="3" borderId="3" xfId="0" applyFont="1" applyFill="1" applyBorder="1" applyAlignment="1">
      <alignment horizontal="left" vertical="center"/>
    </xf>
    <xf numFmtId="0" fontId="25" fillId="3" borderId="3" xfId="0" applyFont="1" applyFill="1" applyBorder="1" applyAlignment="1">
      <alignment vertical="center" wrapText="1"/>
    </xf>
    <xf numFmtId="0" fontId="27" fillId="0" borderId="3" xfId="0" applyFont="1" applyBorder="1" applyAlignment="1">
      <alignment vertical="center"/>
    </xf>
    <xf numFmtId="0" fontId="27" fillId="4" borderId="3" xfId="0" applyFont="1" applyFill="1" applyBorder="1" applyAlignment="1">
      <alignment vertical="center"/>
    </xf>
    <xf numFmtId="0" fontId="36" fillId="4" borderId="3" xfId="0" applyFont="1" applyFill="1" applyBorder="1" applyAlignment="1">
      <alignment horizontal="center"/>
    </xf>
    <xf numFmtId="58" fontId="36" fillId="0" borderId="3" xfId="0" applyNumberFormat="1" applyFont="1" applyBorder="1" applyAlignment="1">
      <alignment horizontal="center" vertical="center" wrapText="1"/>
    </xf>
    <xf numFmtId="58" fontId="42" fillId="4" borderId="3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vertical="center" wrapText="1"/>
    </xf>
    <xf numFmtId="58" fontId="36" fillId="0" borderId="4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vertical="center"/>
    </xf>
    <xf numFmtId="0" fontId="27" fillId="3" borderId="3" xfId="0" applyFont="1" applyFill="1" applyBorder="1" applyAlignment="1">
      <alignment vertical="center"/>
    </xf>
    <xf numFmtId="0" fontId="27" fillId="3" borderId="3" xfId="0" applyFont="1" applyFill="1" applyBorder="1" applyAlignment="1">
      <alignment vertical="center" wrapText="1"/>
    </xf>
    <xf numFmtId="58" fontId="36" fillId="3" borderId="3" xfId="0" applyNumberFormat="1" applyFont="1" applyFill="1" applyBorder="1" applyAlignment="1">
      <alignment horizontal="center" vertical="center" wrapText="1"/>
    </xf>
    <xf numFmtId="0" fontId="34" fillId="3" borderId="3" xfId="0" applyFont="1" applyFill="1" applyBorder="1"/>
    <xf numFmtId="0" fontId="25" fillId="6" borderId="0" xfId="0" applyFont="1" applyFill="1"/>
    <xf numFmtId="0" fontId="27" fillId="6" borderId="3" xfId="0" applyFont="1" applyFill="1" applyBorder="1" applyAlignment="1">
      <alignment horizontal="center"/>
    </xf>
    <xf numFmtId="0" fontId="27" fillId="6" borderId="3" xfId="0" applyFont="1" applyFill="1" applyBorder="1" applyAlignment="1">
      <alignment vertical="center"/>
    </xf>
    <xf numFmtId="0" fontId="36" fillId="6" borderId="3" xfId="0" applyFont="1" applyFill="1" applyBorder="1" applyAlignment="1">
      <alignment horizontal="center"/>
    </xf>
    <xf numFmtId="0" fontId="27" fillId="6" borderId="3" xfId="0" applyFont="1" applyFill="1" applyBorder="1" applyAlignment="1">
      <alignment horizontal="center" vertical="center" wrapText="1"/>
    </xf>
    <xf numFmtId="58" fontId="42" fillId="0" borderId="3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left" vertical="center"/>
    </xf>
    <xf numFmtId="0" fontId="27" fillId="4" borderId="3" xfId="0" applyFont="1" applyFill="1" applyBorder="1" applyAlignment="1">
      <alignment horizontal="left" vertical="center"/>
    </xf>
    <xf numFmtId="0" fontId="36" fillId="4" borderId="3" xfId="0" applyFont="1" applyFill="1" applyBorder="1" applyAlignment="1">
      <alignment horizontal="left" vertical="center"/>
    </xf>
    <xf numFmtId="0" fontId="27" fillId="4" borderId="3" xfId="0" applyFont="1" applyFill="1" applyBorder="1" applyAlignment="1">
      <alignment horizontal="left" vertical="center" wrapText="1"/>
    </xf>
    <xf numFmtId="0" fontId="27" fillId="4" borderId="13" xfId="0" applyFont="1" applyFill="1" applyBorder="1" applyAlignment="1">
      <alignment horizontal="left" vertical="center"/>
    </xf>
    <xf numFmtId="0" fontId="27" fillId="0" borderId="13" xfId="0" applyFont="1" applyBorder="1" applyAlignment="1">
      <alignment horizontal="center" vertical="center"/>
    </xf>
    <xf numFmtId="0" fontId="36" fillId="4" borderId="3" xfId="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left" vertical="center"/>
    </xf>
    <xf numFmtId="58" fontId="36" fillId="6" borderId="3" xfId="0" applyNumberFormat="1" applyFont="1" applyFill="1" applyBorder="1" applyAlignment="1">
      <alignment horizontal="center"/>
    </xf>
    <xf numFmtId="0" fontId="25" fillId="6" borderId="1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left" vertical="center" wrapText="1"/>
    </xf>
    <xf numFmtId="0" fontId="34" fillId="4" borderId="3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left" vertical="center" wrapText="1"/>
    </xf>
    <xf numFmtId="0" fontId="34" fillId="3" borderId="3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81" fontId="25" fillId="3" borderId="3" xfId="0" applyNumberFormat="1" applyFont="1" applyFill="1" applyBorder="1"/>
    <xf numFmtId="0" fontId="25" fillId="3" borderId="13" xfId="0" applyFont="1" applyFill="1" applyBorder="1" applyAlignment="1">
      <alignment horizontal="center" vertical="center"/>
    </xf>
    <xf numFmtId="181" fontId="25" fillId="3" borderId="7" xfId="0" applyNumberFormat="1" applyFont="1" applyFill="1" applyBorder="1"/>
    <xf numFmtId="0" fontId="25" fillId="3" borderId="7" xfId="0" applyFont="1" applyFill="1" applyBorder="1" applyAlignment="1">
      <alignment horizontal="center" vertical="center"/>
    </xf>
    <xf numFmtId="182" fontId="25" fillId="0" borderId="12" xfId="0" applyNumberFormat="1" applyFont="1" applyBorder="1"/>
    <xf numFmtId="181" fontId="25" fillId="4" borderId="3" xfId="0" applyNumberFormat="1" applyFont="1" applyFill="1" applyBorder="1"/>
    <xf numFmtId="182" fontId="25" fillId="4" borderId="12" xfId="0" applyNumberFormat="1" applyFont="1" applyFill="1" applyBorder="1"/>
    <xf numFmtId="182" fontId="25" fillId="3" borderId="3" xfId="0" applyNumberFormat="1" applyFont="1" applyFill="1" applyBorder="1"/>
    <xf numFmtId="47" fontId="25" fillId="3" borderId="3" xfId="0" applyNumberFormat="1" applyFont="1" applyFill="1" applyBorder="1"/>
    <xf numFmtId="0" fontId="27" fillId="6" borderId="3" xfId="0" applyFont="1" applyFill="1" applyBorder="1" applyAlignment="1">
      <alignment wrapText="1"/>
    </xf>
    <xf numFmtId="181" fontId="25" fillId="6" borderId="3" xfId="0" applyNumberFormat="1" applyFont="1" applyFill="1" applyBorder="1"/>
    <xf numFmtId="182" fontId="25" fillId="6" borderId="3" xfId="0" applyNumberFormat="1" applyFont="1" applyFill="1" applyBorder="1"/>
    <xf numFmtId="0" fontId="25" fillId="6" borderId="3" xfId="0" applyFont="1" applyFill="1" applyBorder="1"/>
    <xf numFmtId="47" fontId="25" fillId="0" borderId="3" xfId="0" applyNumberFormat="1" applyFont="1" applyBorder="1"/>
    <xf numFmtId="47" fontId="25" fillId="4" borderId="3" xfId="0" applyNumberFormat="1" applyFont="1" applyFill="1" applyBorder="1"/>
    <xf numFmtId="0" fontId="27" fillId="4" borderId="3" xfId="0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/>
    </xf>
    <xf numFmtId="0" fontId="26" fillId="4" borderId="3" xfId="0" applyFont="1" applyFill="1" applyBorder="1" applyAlignment="1">
      <alignment horizontal="center" vertical="center" wrapText="1"/>
    </xf>
    <xf numFmtId="0" fontId="36" fillId="0" borderId="3" xfId="0" applyFont="1" applyBorder="1" applyAlignment="1">
      <alignment vertical="center" wrapText="1"/>
    </xf>
    <xf numFmtId="58" fontId="34" fillId="0" borderId="3" xfId="0" applyNumberFormat="1" applyFont="1" applyBorder="1" applyAlignment="1">
      <alignment vertical="center"/>
    </xf>
    <xf numFmtId="58" fontId="36" fillId="0" borderId="3" xfId="0" applyNumberFormat="1" applyFont="1" applyBorder="1" applyAlignment="1">
      <alignment vertical="center" wrapText="1"/>
    </xf>
    <xf numFmtId="0" fontId="34" fillId="0" borderId="3" xfId="0" applyFont="1" applyBorder="1" applyAlignment="1">
      <alignment vertical="center" wrapText="1"/>
    </xf>
    <xf numFmtId="58" fontId="36" fillId="0" borderId="4" xfId="0" applyNumberFormat="1" applyFont="1" applyBorder="1" applyAlignment="1">
      <alignment vertical="center" wrapText="1"/>
    </xf>
    <xf numFmtId="0" fontId="25" fillId="3" borderId="3" xfId="0" applyFont="1" applyFill="1" applyBorder="1" applyAlignment="1">
      <alignment vertical="center"/>
    </xf>
    <xf numFmtId="58" fontId="36" fillId="3" borderId="3" xfId="0" applyNumberFormat="1" applyFont="1" applyFill="1" applyBorder="1" applyAlignment="1">
      <alignment vertical="center" wrapText="1"/>
    </xf>
    <xf numFmtId="0" fontId="34" fillId="3" borderId="3" xfId="0" applyFont="1" applyFill="1" applyBorder="1" applyAlignment="1">
      <alignment vertical="center"/>
    </xf>
    <xf numFmtId="2" fontId="27" fillId="0" borderId="3" xfId="0" applyNumberFormat="1" applyFont="1" applyBorder="1" applyAlignment="1">
      <alignment horizontal="left" vertical="center"/>
    </xf>
    <xf numFmtId="0" fontId="25" fillId="3" borderId="14" xfId="0" applyFont="1" applyFill="1" applyBorder="1" applyAlignment="1">
      <alignment horizontal="center" vertical="center"/>
    </xf>
    <xf numFmtId="2" fontId="25" fillId="0" borderId="3" xfId="0" applyNumberFormat="1" applyFont="1" applyBorder="1" applyAlignment="1">
      <alignment horizontal="center" vertical="center"/>
    </xf>
    <xf numFmtId="2" fontId="25" fillId="0" borderId="3" xfId="0" applyNumberFormat="1" applyFont="1" applyBorder="1" applyAlignment="1">
      <alignment horizontal="center"/>
    </xf>
    <xf numFmtId="2" fontId="25" fillId="3" borderId="3" xfId="0" applyNumberFormat="1" applyFont="1" applyFill="1" applyBorder="1" applyAlignment="1">
      <alignment horizontal="center"/>
    </xf>
    <xf numFmtId="183" fontId="25" fillId="0" borderId="0" xfId="0" applyNumberFormat="1" applyFont="1"/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3"/>
  <sheetViews>
    <sheetView tabSelected="1" topLeftCell="A171" workbookViewId="0">
      <selection activeCell="S53" sqref="S53"/>
    </sheetView>
  </sheetViews>
  <sheetFormatPr defaultColWidth="11" defaultRowHeight="15"/>
  <cols>
    <col min="1" max="1" width="4.5" style="145" customWidth="1"/>
    <col min="2" max="2" width="4.8" style="145" customWidth="1"/>
    <col min="3" max="3" width="19.8" style="145" customWidth="1"/>
    <col min="4" max="4" width="7.1" style="146" customWidth="1"/>
    <col min="5" max="5" width="8.8" style="145" customWidth="1"/>
    <col min="6" max="6" width="7.7" style="147" customWidth="1"/>
    <col min="7" max="7" width="7.3" style="148" customWidth="1"/>
    <col min="8" max="8" width="6.7" style="145" customWidth="1"/>
    <col min="9" max="9" width="8.7" style="145" customWidth="1"/>
    <col min="10" max="10" width="9.4" style="145" customWidth="1"/>
    <col min="11" max="11" width="14.6" style="148" customWidth="1"/>
    <col min="12" max="12" width="7.8" style="145" customWidth="1"/>
    <col min="13" max="13" width="8.9" style="145" customWidth="1"/>
    <col min="14" max="14" width="6.9" style="145" customWidth="1"/>
    <col min="15" max="15" width="7" style="145" customWidth="1"/>
    <col min="16" max="16" width="6.3" style="145" customWidth="1"/>
    <col min="17" max="17" width="5.4" style="145" customWidth="1"/>
    <col min="18" max="18" width="8.2" style="145" customWidth="1"/>
    <col min="19" max="19" width="11" style="145" customWidth="1"/>
    <col min="20" max="20" width="7.6" style="145" customWidth="1"/>
    <col min="21" max="16384" width="11" style="145"/>
  </cols>
  <sheetData>
    <row r="1" spans="2:13">
      <c r="B1" s="149" t="s">
        <v>0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2:13">
      <c r="B2" s="150" t="s">
        <v>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spans="2:13">
      <c r="B3" s="150"/>
      <c r="C3" s="109"/>
      <c r="D3" s="151"/>
      <c r="E3" s="109"/>
      <c r="F3" s="152"/>
      <c r="G3" s="153"/>
      <c r="H3" s="109"/>
      <c r="I3" s="109"/>
      <c r="J3" s="109"/>
      <c r="K3" s="153"/>
      <c r="L3" s="150"/>
      <c r="M3" s="150"/>
    </row>
    <row r="4" spans="2:13">
      <c r="B4" s="154"/>
      <c r="C4" s="155"/>
      <c r="D4" s="155"/>
      <c r="E4" s="155"/>
      <c r="F4" s="155"/>
      <c r="G4" s="155"/>
      <c r="H4" s="155"/>
      <c r="I4" s="155"/>
      <c r="J4" s="155"/>
      <c r="K4" s="225"/>
      <c r="L4" s="150"/>
      <c r="M4" s="150"/>
    </row>
    <row r="5" spans="2:13">
      <c r="B5" s="150"/>
      <c r="C5" s="109"/>
      <c r="D5" s="151"/>
      <c r="E5" s="109"/>
      <c r="F5" s="152"/>
      <c r="G5" s="153"/>
      <c r="H5" s="109"/>
      <c r="I5" s="109"/>
      <c r="J5" s="109"/>
      <c r="K5" s="153"/>
      <c r="L5" s="150"/>
      <c r="M5" s="150"/>
    </row>
    <row r="6" ht="15.75" spans="2:13">
      <c r="B6" s="156" t="s">
        <v>2</v>
      </c>
      <c r="C6" s="157"/>
      <c r="D6" s="157"/>
      <c r="E6" s="157"/>
      <c r="F6" s="157"/>
      <c r="G6" s="157"/>
      <c r="H6" s="157"/>
      <c r="I6" s="157"/>
      <c r="J6" s="157"/>
      <c r="K6" s="226"/>
      <c r="L6" s="150"/>
      <c r="M6" s="150"/>
    </row>
    <row r="7" ht="15.6" customHeight="1" spans="2:20">
      <c r="B7" s="158" t="s">
        <v>3</v>
      </c>
      <c r="C7" s="158" t="s">
        <v>4</v>
      </c>
      <c r="D7" s="159" t="s">
        <v>5</v>
      </c>
      <c r="E7" s="160" t="s">
        <v>6</v>
      </c>
      <c r="F7" s="158" t="s">
        <v>7</v>
      </c>
      <c r="G7" s="160" t="s">
        <v>8</v>
      </c>
      <c r="H7" s="161"/>
      <c r="I7" s="161"/>
      <c r="J7" s="161"/>
      <c r="K7" s="158" t="s">
        <v>9</v>
      </c>
      <c r="L7" s="227" t="s">
        <v>10</v>
      </c>
      <c r="M7" s="227"/>
      <c r="N7" s="227"/>
      <c r="O7" s="227"/>
      <c r="P7" s="227"/>
      <c r="Q7" s="227"/>
      <c r="R7" s="237" t="s">
        <v>11</v>
      </c>
      <c r="S7" s="237" t="s">
        <v>12</v>
      </c>
      <c r="T7" s="239" t="s">
        <v>13</v>
      </c>
    </row>
    <row r="8" ht="24" customHeight="1" spans="2:20">
      <c r="B8" s="162"/>
      <c r="C8" s="162"/>
      <c r="D8" s="163"/>
      <c r="E8" s="164"/>
      <c r="F8" s="162"/>
      <c r="G8" s="158"/>
      <c r="H8" s="165" t="s">
        <v>14</v>
      </c>
      <c r="I8" s="165" t="s">
        <v>15</v>
      </c>
      <c r="J8" s="165" t="s">
        <v>16</v>
      </c>
      <c r="K8" s="162"/>
      <c r="L8" s="228">
        <v>1</v>
      </c>
      <c r="M8" s="228">
        <v>2</v>
      </c>
      <c r="N8" s="228">
        <v>3</v>
      </c>
      <c r="O8" s="228">
        <v>4</v>
      </c>
      <c r="P8" s="228">
        <v>5</v>
      </c>
      <c r="Q8" s="228">
        <v>6</v>
      </c>
      <c r="R8" s="237"/>
      <c r="S8" s="237"/>
      <c r="T8" s="239"/>
    </row>
    <row r="9" spans="2:20">
      <c r="B9" s="98">
        <v>1</v>
      </c>
      <c r="C9" s="166" t="s">
        <v>17</v>
      </c>
      <c r="D9" s="167">
        <v>40412</v>
      </c>
      <c r="E9" s="94" t="s">
        <v>18</v>
      </c>
      <c r="F9" s="168" t="s">
        <v>19</v>
      </c>
      <c r="G9" s="168" t="s">
        <v>20</v>
      </c>
      <c r="H9" s="94">
        <f>_xlfn.XLOOKUP($G9,'Field Vaikai'!$C$2:$C$27,'Field Vaikai'!D$2:D$27)</f>
        <v>1200</v>
      </c>
      <c r="I9" s="94">
        <f>_xlfn.XLOOKUP($G9,'Field Vaikai'!$C$2:$C$27,'Field Vaikai'!E$2:E$27)</f>
        <v>3.72748</v>
      </c>
      <c r="J9" s="94">
        <f>_xlfn.XLOOKUP($G9,'Field Vaikai'!$C$2:$C$27,'Field Vaikai'!F$2:F$27)</f>
        <v>0.332331</v>
      </c>
      <c r="K9" s="229" t="s">
        <v>21</v>
      </c>
      <c r="L9" s="99">
        <v>9.31</v>
      </c>
      <c r="M9" s="99">
        <v>8.92</v>
      </c>
      <c r="N9" s="95">
        <v>9.47</v>
      </c>
      <c r="O9" s="95">
        <v>9.23</v>
      </c>
      <c r="P9" s="95">
        <v>7.29</v>
      </c>
      <c r="Q9" s="95">
        <v>9.89</v>
      </c>
      <c r="R9" s="95">
        <f>MAX(L9:Q9)</f>
        <v>9.89</v>
      </c>
      <c r="S9" s="243">
        <f>H9*EXP(-EXP(I9-(J9*R9)))</f>
        <v>253.72253941743</v>
      </c>
      <c r="T9" s="95">
        <f>_xlfn.RANK.EQ(S9,$S$9:$S$12,0)</f>
        <v>3</v>
      </c>
    </row>
    <row r="10" spans="2:20">
      <c r="B10" s="98">
        <v>2</v>
      </c>
      <c r="C10" s="169" t="s">
        <v>22</v>
      </c>
      <c r="D10" s="170">
        <v>40991</v>
      </c>
      <c r="E10" s="98" t="s">
        <v>18</v>
      </c>
      <c r="F10" s="171"/>
      <c r="G10" s="171" t="s">
        <v>23</v>
      </c>
      <c r="H10" s="94">
        <f>_xlfn.XLOOKUP($G10,'Field Vaikai'!$C$2:$C$27,'Field Vaikai'!D$2:D$27)</f>
        <v>1200</v>
      </c>
      <c r="I10" s="94">
        <f>_xlfn.XLOOKUP($G10,'Field Vaikai'!$C$2:$C$27,'Field Vaikai'!E$2:E$27)</f>
        <v>3.72748</v>
      </c>
      <c r="J10" s="94">
        <f>_xlfn.XLOOKUP($G10,'Field Vaikai'!$C$2:$C$27,'Field Vaikai'!F$2:F$27)</f>
        <v>0.322121</v>
      </c>
      <c r="K10" s="230" t="s">
        <v>24</v>
      </c>
      <c r="L10" s="99">
        <v>5.61</v>
      </c>
      <c r="M10" s="99">
        <v>0</v>
      </c>
      <c r="N10" s="95">
        <v>5.76</v>
      </c>
      <c r="O10" s="95">
        <v>5.84</v>
      </c>
      <c r="P10" s="95">
        <v>4.78</v>
      </c>
      <c r="Q10" s="95">
        <v>0</v>
      </c>
      <c r="R10" s="95">
        <f t="shared" ref="R10:R12" si="0">MAX(L10:Q10)</f>
        <v>5.84</v>
      </c>
      <c r="S10" s="243">
        <f t="shared" ref="S10:S12" si="1">H10*EXP(-EXP(I10-(J10*R10)))</f>
        <v>2.12503280347552</v>
      </c>
      <c r="T10" s="95">
        <f t="shared" ref="T10:T12" si="2">_xlfn.RANK.EQ(S10,$S$9:$S$12,0)</f>
        <v>4</v>
      </c>
    </row>
    <row r="11" ht="60" spans="2:20">
      <c r="B11" s="98">
        <v>3</v>
      </c>
      <c r="C11" s="172" t="s">
        <v>25</v>
      </c>
      <c r="D11" s="173">
        <v>2011</v>
      </c>
      <c r="E11" s="162" t="s">
        <v>18</v>
      </c>
      <c r="F11" s="168" t="s">
        <v>26</v>
      </c>
      <c r="G11" s="174" t="s">
        <v>27</v>
      </c>
      <c r="H11" s="94">
        <f>_xlfn.XLOOKUP($G11,'Field Vaikai'!$C$2:$C$27,'Field Vaikai'!D$2:D$27)</f>
        <v>1200</v>
      </c>
      <c r="I11" s="94">
        <f>_xlfn.XLOOKUP($G11,'Field Vaikai'!$C$2:$C$27,'Field Vaikai'!E$2:E$27)</f>
        <v>3.72748</v>
      </c>
      <c r="J11" s="94">
        <f>_xlfn.XLOOKUP($G11,'Field Vaikai'!$C$2:$C$27,'Field Vaikai'!F$2:F$27)</f>
        <v>0.356451</v>
      </c>
      <c r="K11" s="231" t="s">
        <v>28</v>
      </c>
      <c r="L11" s="99">
        <v>10.64</v>
      </c>
      <c r="M11" s="99">
        <v>8.49</v>
      </c>
      <c r="N11" s="95">
        <v>10.05</v>
      </c>
      <c r="O11" s="95">
        <v>9.83</v>
      </c>
      <c r="P11" s="95">
        <v>10.85</v>
      </c>
      <c r="Q11" s="95">
        <v>10.78</v>
      </c>
      <c r="R11" s="95">
        <f t="shared" si="0"/>
        <v>10.85</v>
      </c>
      <c r="S11" s="243">
        <f t="shared" si="1"/>
        <v>503.070443106833</v>
      </c>
      <c r="T11" s="95">
        <f t="shared" si="2"/>
        <v>1</v>
      </c>
    </row>
    <row r="12" spans="2:20">
      <c r="B12" s="98">
        <v>4</v>
      </c>
      <c r="C12" s="175" t="s">
        <v>29</v>
      </c>
      <c r="D12" s="170">
        <v>40551</v>
      </c>
      <c r="E12" s="98" t="s">
        <v>18</v>
      </c>
      <c r="F12" s="174"/>
      <c r="G12" s="174" t="s">
        <v>30</v>
      </c>
      <c r="H12" s="94">
        <f>_xlfn.XLOOKUP($G12,'Field Vaikai'!$C$2:$C$27,'Field Vaikai'!D$2:D$27)</f>
        <v>1200</v>
      </c>
      <c r="I12" s="94">
        <f>_xlfn.XLOOKUP($G12,'Field Vaikai'!$C$2:$C$27,'Field Vaikai'!E$2:E$27)</f>
        <v>3.72748</v>
      </c>
      <c r="J12" s="94">
        <f>_xlfn.XLOOKUP($G12,'Field Vaikai'!$C$2:$C$27,'Field Vaikai'!F$2:F$27)</f>
        <v>0.313874</v>
      </c>
      <c r="K12" s="231" t="s">
        <v>31</v>
      </c>
      <c r="L12" s="99">
        <v>10.78</v>
      </c>
      <c r="M12" s="99">
        <v>11.66</v>
      </c>
      <c r="N12" s="95">
        <v>12.02</v>
      </c>
      <c r="O12" s="95">
        <v>12.12</v>
      </c>
      <c r="P12" s="95">
        <v>10.72</v>
      </c>
      <c r="Q12" s="95">
        <v>10.68</v>
      </c>
      <c r="R12" s="95">
        <f t="shared" si="0"/>
        <v>12.12</v>
      </c>
      <c r="S12" s="243">
        <f t="shared" si="1"/>
        <v>475.270471439313</v>
      </c>
      <c r="T12" s="95">
        <f t="shared" si="2"/>
        <v>2</v>
      </c>
    </row>
    <row r="13" ht="15.75" spans="2:13">
      <c r="B13" s="150"/>
      <c r="C13" s="101"/>
      <c r="D13" s="176"/>
      <c r="E13" s="102"/>
      <c r="F13" s="177"/>
      <c r="G13" s="178"/>
      <c r="H13" s="103"/>
      <c r="I13" s="103"/>
      <c r="J13" s="103"/>
      <c r="K13" s="178"/>
      <c r="L13" s="109"/>
      <c r="M13" s="109"/>
    </row>
    <row r="14" ht="15.75" spans="2:13">
      <c r="B14" s="179" t="s">
        <v>32</v>
      </c>
      <c r="C14" s="180"/>
      <c r="D14" s="180"/>
      <c r="E14" s="180"/>
      <c r="F14" s="180"/>
      <c r="G14" s="180"/>
      <c r="H14" s="180"/>
      <c r="I14" s="180"/>
      <c r="J14" s="180"/>
      <c r="K14" s="232"/>
      <c r="L14" s="109"/>
      <c r="M14" s="109"/>
    </row>
    <row r="15" spans="2:20">
      <c r="B15" s="158" t="s">
        <v>3</v>
      </c>
      <c r="C15" s="158" t="s">
        <v>4</v>
      </c>
      <c r="D15" s="159" t="s">
        <v>5</v>
      </c>
      <c r="E15" s="158" t="s">
        <v>6</v>
      </c>
      <c r="F15" s="158" t="s">
        <v>7</v>
      </c>
      <c r="G15" s="160" t="s">
        <v>8</v>
      </c>
      <c r="H15" s="161"/>
      <c r="I15" s="161"/>
      <c r="J15" s="161"/>
      <c r="K15" s="158" t="s">
        <v>9</v>
      </c>
      <c r="L15" s="227" t="s">
        <v>10</v>
      </c>
      <c r="M15" s="227"/>
      <c r="N15" s="227"/>
      <c r="O15" s="227"/>
      <c r="P15" s="227"/>
      <c r="Q15" s="227"/>
      <c r="R15" s="237" t="s">
        <v>11</v>
      </c>
      <c r="S15" s="237" t="s">
        <v>12</v>
      </c>
      <c r="T15" s="239" t="s">
        <v>13</v>
      </c>
    </row>
    <row r="16" spans="2:20">
      <c r="B16" s="162"/>
      <c r="C16" s="162"/>
      <c r="D16" s="163"/>
      <c r="E16" s="162"/>
      <c r="F16" s="162"/>
      <c r="G16" s="158"/>
      <c r="H16" s="165" t="s">
        <v>14</v>
      </c>
      <c r="I16" s="165" t="s">
        <v>15</v>
      </c>
      <c r="J16" s="165" t="s">
        <v>16</v>
      </c>
      <c r="K16" s="162"/>
      <c r="L16" s="228">
        <v>1</v>
      </c>
      <c r="M16" s="228">
        <v>2</v>
      </c>
      <c r="N16" s="228">
        <v>3</v>
      </c>
      <c r="O16" s="228">
        <v>4</v>
      </c>
      <c r="P16" s="228">
        <v>5</v>
      </c>
      <c r="Q16" s="228">
        <v>6</v>
      </c>
      <c r="R16" s="237"/>
      <c r="S16" s="237"/>
      <c r="T16" s="239"/>
    </row>
    <row r="17" s="144" customFormat="1" spans="2:20">
      <c r="B17" s="181">
        <v>1</v>
      </c>
      <c r="C17" s="182" t="s">
        <v>33</v>
      </c>
      <c r="D17" s="183">
        <v>39981</v>
      </c>
      <c r="E17" s="184" t="s">
        <v>34</v>
      </c>
      <c r="F17" s="185" t="s">
        <v>35</v>
      </c>
      <c r="G17" s="186" t="s">
        <v>36</v>
      </c>
      <c r="H17" s="184">
        <f>_xlfn.XLOOKUP($G17,'Field Vaikai'!C$111:C$136,'Field Vaikai'!D$111:D$136)</f>
        <v>1200</v>
      </c>
      <c r="I17" s="184">
        <f>_xlfn.XLOOKUP($G17,'Field Vaikai'!C$111:C$136,'Field Vaikai'!E$111:E$136)</f>
        <v>2.971485</v>
      </c>
      <c r="J17" s="184">
        <f>_xlfn.XLOOKUP($G17,'Field Vaikai'!C$111:C$136,'Field Vaikai'!F$111:F$136)</f>
        <v>0.536154</v>
      </c>
      <c r="K17" s="233" t="s">
        <v>21</v>
      </c>
      <c r="L17" s="199">
        <v>5.45</v>
      </c>
      <c r="M17" s="199">
        <v>5.5</v>
      </c>
      <c r="N17" s="187">
        <v>5.28</v>
      </c>
      <c r="O17" s="187">
        <v>5.38</v>
      </c>
      <c r="P17" s="187">
        <v>5.45</v>
      </c>
      <c r="Q17" s="187">
        <v>5.56</v>
      </c>
      <c r="R17" s="187">
        <f>MAX(L17:Q17)</f>
        <v>5.56</v>
      </c>
      <c r="S17" s="244">
        <f>H17*EXP(-EXP(I17-(J17*R17)))</f>
        <v>445.662882545453</v>
      </c>
      <c r="T17" s="187">
        <f>_xlfn.RANK.EQ(S17,S$17:S$18,0)</f>
        <v>1</v>
      </c>
    </row>
    <row r="18" s="144" customFormat="1" spans="2:20">
      <c r="B18" s="181">
        <v>2</v>
      </c>
      <c r="C18" s="187" t="s">
        <v>37</v>
      </c>
      <c r="D18" s="183">
        <v>39520</v>
      </c>
      <c r="E18" s="184" t="s">
        <v>34</v>
      </c>
      <c r="F18" s="185" t="s">
        <v>38</v>
      </c>
      <c r="G18" s="186" t="s">
        <v>39</v>
      </c>
      <c r="H18" s="184">
        <f>_xlfn.XLOOKUP($G18,'Field Vaikai'!C$111:C$136,'Field Vaikai'!D$111:D$136)</f>
        <v>1200</v>
      </c>
      <c r="I18" s="184">
        <f>_xlfn.XLOOKUP($G18,'Field Vaikai'!C$111:C$136,'Field Vaikai'!E$111:E$136)</f>
        <v>2.971485</v>
      </c>
      <c r="J18" s="184">
        <f>_xlfn.XLOOKUP($G18,'Field Vaikai'!C$111:C$136,'Field Vaikai'!F$111:F$136)</f>
        <v>0.420431</v>
      </c>
      <c r="K18" s="233" t="s">
        <v>21</v>
      </c>
      <c r="L18" s="199">
        <v>4.39</v>
      </c>
      <c r="M18" s="199">
        <v>4.32</v>
      </c>
      <c r="N18" s="187">
        <v>4.06</v>
      </c>
      <c r="O18" s="187">
        <v>4.02</v>
      </c>
      <c r="P18" s="187">
        <v>4.41</v>
      </c>
      <c r="Q18" s="187">
        <v>4.12</v>
      </c>
      <c r="R18" s="187">
        <f t="shared" ref="R18:R20" si="3">MAX(L18:Q18)</f>
        <v>4.41</v>
      </c>
      <c r="S18" s="244">
        <f t="shared" ref="S18:S20" si="4">H18*EXP(-EXP(I18-(J18*R18)))</f>
        <v>56.4428672050636</v>
      </c>
      <c r="T18" s="187">
        <f>_xlfn.RANK.EQ(S18,S$17:S$18,0)</f>
        <v>2</v>
      </c>
    </row>
    <row r="19" spans="2:20">
      <c r="B19" s="98">
        <v>3</v>
      </c>
      <c r="C19" s="92" t="s">
        <v>40</v>
      </c>
      <c r="D19" s="167">
        <v>40040</v>
      </c>
      <c r="E19" s="94" t="s">
        <v>18</v>
      </c>
      <c r="F19" s="168" t="s">
        <v>35</v>
      </c>
      <c r="G19" s="188" t="s">
        <v>41</v>
      </c>
      <c r="H19" s="94">
        <f>_xlfn.XLOOKUP($G19,'Field Vaikai'!C$111:C$136,'Field Vaikai'!D$111:D$136)</f>
        <v>1200</v>
      </c>
      <c r="I19" s="94">
        <f>_xlfn.XLOOKUP($G19,'Field Vaikai'!C$111:C$136,'Field Vaikai'!E$111:E$136)</f>
        <v>2.971485</v>
      </c>
      <c r="J19" s="94">
        <f>_xlfn.XLOOKUP($G19,'Field Vaikai'!C$111:C$136,'Field Vaikai'!F$111:F$136)</f>
        <v>0.629585</v>
      </c>
      <c r="K19" s="229" t="s">
        <v>21</v>
      </c>
      <c r="L19" s="99">
        <v>6.28</v>
      </c>
      <c r="M19" s="99" t="s">
        <v>42</v>
      </c>
      <c r="N19" s="95">
        <v>6.25</v>
      </c>
      <c r="O19" s="95">
        <v>5.63</v>
      </c>
      <c r="P19" s="95">
        <v>5.75</v>
      </c>
      <c r="Q19" s="95">
        <v>6.45</v>
      </c>
      <c r="R19" s="187">
        <f t="shared" si="3"/>
        <v>6.45</v>
      </c>
      <c r="S19" s="243">
        <f t="shared" si="4"/>
        <v>857.17129591468</v>
      </c>
      <c r="T19" s="95">
        <f>_xlfn.RANK.EQ(S19,S$19:S$20,0)</f>
        <v>2</v>
      </c>
    </row>
    <row r="20" spans="2:20">
      <c r="B20" s="98">
        <v>4</v>
      </c>
      <c r="C20" s="99" t="s">
        <v>43</v>
      </c>
      <c r="D20" s="170">
        <v>39282</v>
      </c>
      <c r="E20" s="98" t="s">
        <v>18</v>
      </c>
      <c r="F20" s="174"/>
      <c r="G20" s="189" t="s">
        <v>30</v>
      </c>
      <c r="H20" s="94">
        <f>_xlfn.XLOOKUP($G20,'Field Vaikai'!C$111:C$136,'Field Vaikai'!D$111:D$136)</f>
        <v>1200</v>
      </c>
      <c r="I20" s="94">
        <f>_xlfn.XLOOKUP($G20,'Field Vaikai'!C$111:C$136,'Field Vaikai'!E$111:E$136)</f>
        <v>3.034768</v>
      </c>
      <c r="J20" s="94">
        <f>_xlfn.XLOOKUP($G20,'Field Vaikai'!C$111:C$136,'Field Vaikai'!F$111:F$136)</f>
        <v>0.3257</v>
      </c>
      <c r="K20" s="231" t="s">
        <v>31</v>
      </c>
      <c r="L20" s="99">
        <v>12.12</v>
      </c>
      <c r="M20" s="99">
        <v>11.93</v>
      </c>
      <c r="N20" s="95">
        <v>12.33</v>
      </c>
      <c r="O20" s="95">
        <v>14.04</v>
      </c>
      <c r="P20" s="95">
        <v>14.2</v>
      </c>
      <c r="Q20" s="95">
        <v>14</v>
      </c>
      <c r="R20" s="187">
        <f t="shared" si="3"/>
        <v>14.2</v>
      </c>
      <c r="S20" s="243">
        <f t="shared" si="4"/>
        <v>978.661964345626</v>
      </c>
      <c r="T20" s="95">
        <f>_xlfn.RANK.EQ(S20,S$19:S$20,0)</f>
        <v>1</v>
      </c>
    </row>
    <row r="21" ht="15.75" spans="2:13">
      <c r="B21" s="150"/>
      <c r="C21" s="101"/>
      <c r="D21" s="176"/>
      <c r="E21" s="102"/>
      <c r="F21" s="177"/>
      <c r="G21" s="178"/>
      <c r="H21" s="103"/>
      <c r="I21" s="103"/>
      <c r="J21" s="103"/>
      <c r="K21" s="178"/>
      <c r="L21" s="109"/>
      <c r="M21" s="109"/>
    </row>
    <row r="22" ht="15.75" spans="2:13">
      <c r="B22" s="179" t="s">
        <v>44</v>
      </c>
      <c r="C22" s="180"/>
      <c r="D22" s="180"/>
      <c r="E22" s="180"/>
      <c r="F22" s="180"/>
      <c r="G22" s="180"/>
      <c r="H22" s="180"/>
      <c r="I22" s="180"/>
      <c r="J22" s="180"/>
      <c r="K22" s="232"/>
      <c r="L22" s="150"/>
      <c r="M22" s="150"/>
    </row>
    <row r="23" spans="2:20">
      <c r="B23" s="158" t="s">
        <v>3</v>
      </c>
      <c r="C23" s="158" t="s">
        <v>4</v>
      </c>
      <c r="D23" s="159" t="s">
        <v>5</v>
      </c>
      <c r="E23" s="158" t="s">
        <v>6</v>
      </c>
      <c r="F23" s="158" t="s">
        <v>7</v>
      </c>
      <c r="G23" s="160" t="s">
        <v>8</v>
      </c>
      <c r="H23" s="161"/>
      <c r="I23" s="161"/>
      <c r="J23" s="161"/>
      <c r="K23" s="158" t="s">
        <v>9</v>
      </c>
      <c r="L23" s="227" t="s">
        <v>10</v>
      </c>
      <c r="M23" s="227"/>
      <c r="N23" s="227"/>
      <c r="O23" s="227"/>
      <c r="P23" s="227"/>
      <c r="Q23" s="227"/>
      <c r="R23" s="237" t="s">
        <v>11</v>
      </c>
      <c r="S23" s="237" t="s">
        <v>12</v>
      </c>
      <c r="T23" s="239" t="s">
        <v>13</v>
      </c>
    </row>
    <row r="24" spans="2:20">
      <c r="B24" s="162"/>
      <c r="C24" s="162"/>
      <c r="D24" s="163"/>
      <c r="E24" s="162"/>
      <c r="F24" s="162"/>
      <c r="G24" s="158"/>
      <c r="H24" s="165" t="s">
        <v>14</v>
      </c>
      <c r="I24" s="165" t="s">
        <v>15</v>
      </c>
      <c r="J24" s="165" t="s">
        <v>16</v>
      </c>
      <c r="K24" s="162"/>
      <c r="L24" s="228">
        <v>1</v>
      </c>
      <c r="M24" s="228">
        <v>2</v>
      </c>
      <c r="N24" s="228">
        <v>3</v>
      </c>
      <c r="O24" s="228">
        <v>4</v>
      </c>
      <c r="P24" s="228">
        <v>5</v>
      </c>
      <c r="Q24" s="228">
        <v>6</v>
      </c>
      <c r="R24" s="237"/>
      <c r="S24" s="237"/>
      <c r="T24" s="239"/>
    </row>
    <row r="25" spans="2:20">
      <c r="B25" s="98">
        <v>1</v>
      </c>
      <c r="C25" s="190" t="s">
        <v>45</v>
      </c>
      <c r="D25" s="163">
        <v>1988</v>
      </c>
      <c r="E25" s="98" t="s">
        <v>18</v>
      </c>
      <c r="F25" s="174">
        <v>15</v>
      </c>
      <c r="G25" s="189" t="s">
        <v>46</v>
      </c>
      <c r="H25" s="98">
        <f>_xlfn.XLOOKUP($G25,'Point Scores Calculator Field'!$C$2:$C$27,'Point Scores Calculator Field'!D$2:D$27)</f>
        <v>1200</v>
      </c>
      <c r="I25" s="98">
        <f>_xlfn.XLOOKUP($G25,'Point Scores Calculator Field'!$C$2:$C$27,'Point Scores Calculator Field'!E$2:E$27)</f>
        <v>3.1095</v>
      </c>
      <c r="J25" s="98">
        <f>_xlfn.XLOOKUP($G25,'Point Scores Calculator Field'!$C$2:$C$27,'Point Scores Calculator Field'!F$2:F$27)</f>
        <v>0.468786</v>
      </c>
      <c r="K25" s="231" t="s">
        <v>47</v>
      </c>
      <c r="L25" s="99">
        <v>6.82</v>
      </c>
      <c r="M25" s="99">
        <v>6.95</v>
      </c>
      <c r="N25" s="95">
        <v>6.79</v>
      </c>
      <c r="O25" s="95">
        <v>7.1</v>
      </c>
      <c r="P25" s="95">
        <v>6.94</v>
      </c>
      <c r="Q25" s="95">
        <v>6.84</v>
      </c>
      <c r="R25" s="95">
        <f>MAX(L25:Q25)</f>
        <v>7.1</v>
      </c>
      <c r="S25" s="243">
        <f>H25*EXP(-EXP(I25-(J25*R25)))</f>
        <v>537.355128490565</v>
      </c>
      <c r="T25" s="95">
        <f t="shared" ref="T25:T31" si="5">_xlfn.RANK.EQ(S25,S$25:S$31,0)</f>
        <v>2</v>
      </c>
    </row>
    <row r="26" spans="2:20">
      <c r="B26" s="98">
        <v>2</v>
      </c>
      <c r="C26" s="95" t="s">
        <v>48</v>
      </c>
      <c r="D26" s="167">
        <v>32239</v>
      </c>
      <c r="E26" s="94" t="s">
        <v>18</v>
      </c>
      <c r="F26" s="168">
        <v>20</v>
      </c>
      <c r="G26" s="188" t="s">
        <v>36</v>
      </c>
      <c r="H26" s="98">
        <f>_xlfn.XLOOKUP($G26,'Point Scores Calculator Field'!$C$2:$C$27,'Point Scores Calculator Field'!D$2:D$27)</f>
        <v>1200</v>
      </c>
      <c r="I26" s="98">
        <f>_xlfn.XLOOKUP($G26,'Point Scores Calculator Field'!$C$2:$C$27,'Point Scores Calculator Field'!E$2:E$27)</f>
        <v>3.1095</v>
      </c>
      <c r="J26" s="98">
        <f>_xlfn.XLOOKUP($G26,'Point Scores Calculator Field'!$C$2:$C$27,'Point Scores Calculator Field'!F$2:F$27)</f>
        <v>0.389477</v>
      </c>
      <c r="K26" s="229" t="s">
        <v>21</v>
      </c>
      <c r="L26" s="99">
        <v>7.67</v>
      </c>
      <c r="M26" s="99">
        <v>7.88</v>
      </c>
      <c r="N26" s="95">
        <v>7.8</v>
      </c>
      <c r="O26" s="95">
        <v>7.6</v>
      </c>
      <c r="P26" s="95">
        <v>7.68</v>
      </c>
      <c r="Q26" s="95">
        <v>7.88</v>
      </c>
      <c r="R26" s="95">
        <f t="shared" ref="R26:R34" si="6">MAX(L26:Q26)</f>
        <v>7.88</v>
      </c>
      <c r="S26" s="243">
        <f t="shared" ref="S26:S34" si="7">H26*EXP(-EXP(I26-(J26*R26)))</f>
        <v>423.616065068013</v>
      </c>
      <c r="T26" s="95">
        <f t="shared" si="5"/>
        <v>4</v>
      </c>
    </row>
    <row r="27" spans="2:20">
      <c r="B27" s="98">
        <v>3</v>
      </c>
      <c r="C27" s="92" t="s">
        <v>40</v>
      </c>
      <c r="D27" s="167">
        <v>40040</v>
      </c>
      <c r="E27" s="94" t="s">
        <v>18</v>
      </c>
      <c r="F27" s="168" t="s">
        <v>35</v>
      </c>
      <c r="G27" s="188" t="s">
        <v>41</v>
      </c>
      <c r="H27" s="98">
        <f>_xlfn.XLOOKUP($G27,'Point Scores Calculator Field'!$C$2:$C$27,'Point Scores Calculator Field'!D$2:D$27)</f>
        <v>1200</v>
      </c>
      <c r="I27" s="98">
        <f>_xlfn.XLOOKUP($G27,'Point Scores Calculator Field'!$C$2:$C$27,'Point Scores Calculator Field'!E$2:E$27)</f>
        <v>3.1095</v>
      </c>
      <c r="J27" s="98">
        <f>_xlfn.XLOOKUP($G27,'Point Scores Calculator Field'!$C$2:$C$27,'Point Scores Calculator Field'!F$2:F$27)</f>
        <v>0.398579</v>
      </c>
      <c r="K27" s="229" t="s">
        <v>21</v>
      </c>
      <c r="L27" s="99">
        <v>6.44</v>
      </c>
      <c r="M27" s="99">
        <v>6.38</v>
      </c>
      <c r="N27" s="95" t="s">
        <v>42</v>
      </c>
      <c r="O27" s="95">
        <v>6.1</v>
      </c>
      <c r="P27" s="95">
        <v>6.33</v>
      </c>
      <c r="Q27" s="95">
        <v>5.98</v>
      </c>
      <c r="R27" s="95">
        <f t="shared" si="6"/>
        <v>6.44</v>
      </c>
      <c r="S27" s="243">
        <f t="shared" si="7"/>
        <v>214.75855374681</v>
      </c>
      <c r="T27" s="95">
        <f t="shared" si="5"/>
        <v>6</v>
      </c>
    </row>
    <row r="28" spans="2:20">
      <c r="B28" s="98">
        <v>4</v>
      </c>
      <c r="C28" s="110" t="s">
        <v>49</v>
      </c>
      <c r="D28" s="191">
        <v>2002</v>
      </c>
      <c r="E28" s="98" t="s">
        <v>18</v>
      </c>
      <c r="F28" s="174">
        <v>20</v>
      </c>
      <c r="G28" s="189" t="s">
        <v>50</v>
      </c>
      <c r="H28" s="98">
        <f>_xlfn.XLOOKUP($G28,'Point Scores Calculator Field'!$C$2:$C$27,'Point Scores Calculator Field'!D$2:D$27)</f>
        <v>1200</v>
      </c>
      <c r="I28" s="98">
        <f>_xlfn.XLOOKUP($G28,'Point Scores Calculator Field'!$C$2:$C$27,'Point Scores Calculator Field'!E$2:E$27)</f>
        <v>3.72748</v>
      </c>
      <c r="J28" s="98">
        <f>_xlfn.XLOOKUP($G28,'Point Scores Calculator Field'!$C$2:$C$27,'Point Scores Calculator Field'!F$2:F$27)</f>
        <v>0.460575</v>
      </c>
      <c r="K28" s="231" t="s">
        <v>51</v>
      </c>
      <c r="L28" s="99">
        <v>1.35</v>
      </c>
      <c r="M28" s="99">
        <v>2.22</v>
      </c>
      <c r="N28" s="95">
        <v>1.87</v>
      </c>
      <c r="O28" s="95">
        <v>1.94</v>
      </c>
      <c r="P28" s="95">
        <v>1.95</v>
      </c>
      <c r="Q28" s="95">
        <v>2.18</v>
      </c>
      <c r="R28" s="95">
        <f t="shared" si="6"/>
        <v>2.22</v>
      </c>
      <c r="S28" s="243">
        <f t="shared" si="7"/>
        <v>0.000384221174875093</v>
      </c>
      <c r="T28" s="95">
        <f t="shared" si="5"/>
        <v>7</v>
      </c>
    </row>
    <row r="29" spans="2:20">
      <c r="B29" s="98">
        <v>5</v>
      </c>
      <c r="C29" s="124" t="s">
        <v>52</v>
      </c>
      <c r="D29" s="192">
        <v>1980</v>
      </c>
      <c r="E29" s="174" t="s">
        <v>18</v>
      </c>
      <c r="F29" s="174"/>
      <c r="G29" s="188" t="s">
        <v>53</v>
      </c>
      <c r="H29" s="98">
        <f>_xlfn.XLOOKUP($G29,'Point Scores Calculator Field'!$C$2:$C$27,'Point Scores Calculator Field'!D$2:D$27)</f>
        <v>1200</v>
      </c>
      <c r="I29" s="98">
        <f>_xlfn.XLOOKUP($G29,'Point Scores Calculator Field'!$C$2:$C$27,'Point Scores Calculator Field'!E$2:E$27)</f>
        <v>3.1095</v>
      </c>
      <c r="J29" s="98">
        <f>_xlfn.XLOOKUP($G29,'Point Scores Calculator Field'!$C$2:$C$27,'Point Scores Calculator Field'!F$2:F$27)</f>
        <v>0.418618</v>
      </c>
      <c r="K29" s="231" t="s">
        <v>54</v>
      </c>
      <c r="L29" s="99">
        <v>6.1</v>
      </c>
      <c r="M29" s="99">
        <v>5.85</v>
      </c>
      <c r="N29" s="95">
        <v>6.42</v>
      </c>
      <c r="O29" s="95">
        <v>6.59</v>
      </c>
      <c r="P29" s="95">
        <v>6.45</v>
      </c>
      <c r="Q29" s="95">
        <v>6.38</v>
      </c>
      <c r="R29" s="95">
        <f t="shared" si="6"/>
        <v>6.59</v>
      </c>
      <c r="S29" s="243">
        <f t="shared" si="7"/>
        <v>289.99483073865</v>
      </c>
      <c r="T29" s="95">
        <f t="shared" si="5"/>
        <v>5</v>
      </c>
    </row>
    <row r="30" spans="2:20">
      <c r="B30" s="98">
        <v>6</v>
      </c>
      <c r="C30" s="124" t="s">
        <v>55</v>
      </c>
      <c r="D30" s="192">
        <v>1999</v>
      </c>
      <c r="E30" s="174" t="s">
        <v>18</v>
      </c>
      <c r="F30" s="174"/>
      <c r="G30" s="188" t="s">
        <v>56</v>
      </c>
      <c r="H30" s="98">
        <f>_xlfn.XLOOKUP($G30,'Point Scores Calculator Field'!$C$2:$C$27,'Point Scores Calculator Field'!D$2:D$27)</f>
        <v>1200</v>
      </c>
      <c r="I30" s="98">
        <f>_xlfn.XLOOKUP($G30,'Point Scores Calculator Field'!$C$2:$C$27,'Point Scores Calculator Field'!E$2:E$27)</f>
        <v>3.1095</v>
      </c>
      <c r="J30" s="98">
        <f>_xlfn.XLOOKUP($G30,'Point Scores Calculator Field'!$C$2:$C$27,'Point Scores Calculator Field'!F$2:F$27)</f>
        <v>0.392378</v>
      </c>
      <c r="K30" s="231" t="s">
        <v>54</v>
      </c>
      <c r="L30" s="99">
        <v>7.63</v>
      </c>
      <c r="M30" s="99">
        <v>7.56</v>
      </c>
      <c r="N30" s="95">
        <v>7.03</v>
      </c>
      <c r="O30" s="95">
        <v>6.92</v>
      </c>
      <c r="P30" s="95">
        <v>7.27</v>
      </c>
      <c r="Q30" s="95">
        <v>8.11</v>
      </c>
      <c r="R30" s="95">
        <f t="shared" si="6"/>
        <v>8.11</v>
      </c>
      <c r="S30" s="243">
        <f t="shared" si="7"/>
        <v>473.515039581939</v>
      </c>
      <c r="T30" s="95">
        <f t="shared" si="5"/>
        <v>3</v>
      </c>
    </row>
    <row r="31" spans="2:21">
      <c r="B31" s="98">
        <v>8</v>
      </c>
      <c r="C31" s="193" t="s">
        <v>57</v>
      </c>
      <c r="D31" s="194">
        <v>33385</v>
      </c>
      <c r="E31" s="195" t="s">
        <v>58</v>
      </c>
      <c r="F31" s="196"/>
      <c r="G31" s="197" t="s">
        <v>39</v>
      </c>
      <c r="H31" s="198">
        <f>_xlfn.XLOOKUP($G31,'Point Scores Calculator Field'!$C$2:$C$27,'Point Scores Calculator Field'!D$2:D$27)</f>
        <v>1200</v>
      </c>
      <c r="I31" s="198">
        <f>_xlfn.XLOOKUP($G31,'Point Scores Calculator Field'!$C$2:$C$27,'Point Scores Calculator Field'!E$2:E$27)</f>
        <v>3.1095</v>
      </c>
      <c r="J31" s="198">
        <f>_xlfn.XLOOKUP($G31,'Point Scores Calculator Field'!$C$2:$C$27,'Point Scores Calculator Field'!F$2:F$27)</f>
        <v>0.328329</v>
      </c>
      <c r="K31" s="234" t="s">
        <v>59</v>
      </c>
      <c r="L31" s="208">
        <v>13.27</v>
      </c>
      <c r="M31" s="208">
        <v>13.36</v>
      </c>
      <c r="N31" s="235">
        <v>13.07</v>
      </c>
      <c r="O31" s="235">
        <v>13.74</v>
      </c>
      <c r="P31" s="235">
        <v>13.22</v>
      </c>
      <c r="Q31" s="235">
        <v>13.07</v>
      </c>
      <c r="R31" s="235">
        <f t="shared" si="6"/>
        <v>13.74</v>
      </c>
      <c r="S31" s="245">
        <f t="shared" si="7"/>
        <v>938.148911534298</v>
      </c>
      <c r="T31" s="235">
        <f t="shared" si="5"/>
        <v>1</v>
      </c>
      <c r="U31" s="246" t="s">
        <v>60</v>
      </c>
    </row>
    <row r="32" s="144" customFormat="1" spans="2:20">
      <c r="B32" s="181">
        <v>1</v>
      </c>
      <c r="C32" s="182" t="s">
        <v>37</v>
      </c>
      <c r="D32" s="183">
        <v>39520</v>
      </c>
      <c r="E32" s="184" t="s">
        <v>34</v>
      </c>
      <c r="F32" s="185" t="s">
        <v>38</v>
      </c>
      <c r="G32" s="186" t="s">
        <v>39</v>
      </c>
      <c r="H32" s="184">
        <f>_xlfn.XLOOKUP($G32,'Point Scores Calculator Field'!$C111:$C136,'Point Scores Calculator Field'!D111:D136)</f>
        <v>1200</v>
      </c>
      <c r="I32" s="184">
        <f>_xlfn.XLOOKUP($G32,'Point Scores Calculator Field'!$C111:$C136,'Point Scores Calculator Field'!E111:E136)</f>
        <v>2.971485</v>
      </c>
      <c r="J32" s="184">
        <f>_xlfn.XLOOKUP($G32,'Point Scores Calculator Field'!$C111:$C136,'Point Scores Calculator Field'!F111:F136)</f>
        <v>0.420431</v>
      </c>
      <c r="K32" s="233" t="s">
        <v>21</v>
      </c>
      <c r="L32" s="199">
        <v>3.28</v>
      </c>
      <c r="M32" s="199">
        <v>4.13</v>
      </c>
      <c r="N32" s="187">
        <v>4.27</v>
      </c>
      <c r="O32" s="187">
        <v>4.32</v>
      </c>
      <c r="P32" s="187">
        <v>4.07</v>
      </c>
      <c r="Q32" s="187">
        <v>4.39</v>
      </c>
      <c r="R32" s="187">
        <f t="shared" si="6"/>
        <v>4.39</v>
      </c>
      <c r="S32" s="244">
        <f t="shared" si="7"/>
        <v>55.0045926011015</v>
      </c>
      <c r="T32" s="187">
        <f>_xlfn.RANK.EQ(S32,S$32:S$34,0)</f>
        <v>3</v>
      </c>
    </row>
    <row r="33" s="144" customFormat="1" spans="2:20">
      <c r="B33" s="181">
        <v>2</v>
      </c>
      <c r="C33" s="182" t="s">
        <v>33</v>
      </c>
      <c r="D33" s="183">
        <v>39981</v>
      </c>
      <c r="E33" s="184" t="s">
        <v>34</v>
      </c>
      <c r="F33" s="185" t="s">
        <v>35</v>
      </c>
      <c r="G33" s="186" t="s">
        <v>36</v>
      </c>
      <c r="H33" s="184">
        <f>_xlfn.XLOOKUP($G33,'Point Scores Calculator Field'!$C112:$C137,'Point Scores Calculator Field'!D112:D137)</f>
        <v>1200</v>
      </c>
      <c r="I33" s="184">
        <f>_xlfn.XLOOKUP($G33,'Point Scores Calculator Field'!$C112:$C137,'Point Scores Calculator Field'!E112:E137)</f>
        <v>2.971485</v>
      </c>
      <c r="J33" s="184">
        <f>_xlfn.XLOOKUP($G33,'Point Scores Calculator Field'!$C112:$C137,'Point Scores Calculator Field'!F112:F137)</f>
        <v>0.536154</v>
      </c>
      <c r="K33" s="233" t="s">
        <v>21</v>
      </c>
      <c r="L33" s="187">
        <v>5.55</v>
      </c>
      <c r="M33" s="187">
        <v>5.49</v>
      </c>
      <c r="N33" s="187">
        <v>5.6</v>
      </c>
      <c r="O33" s="187">
        <v>5.69</v>
      </c>
      <c r="P33" s="187">
        <v>5.5</v>
      </c>
      <c r="Q33" s="187">
        <v>5.68</v>
      </c>
      <c r="R33" s="187">
        <f t="shared" si="6"/>
        <v>5.69</v>
      </c>
      <c r="S33" s="244">
        <f t="shared" si="7"/>
        <v>476.396542594482</v>
      </c>
      <c r="T33" s="187">
        <f t="shared" ref="T33:T34" si="8">_xlfn.RANK.EQ(S33,S$32:S$34,0)</f>
        <v>1</v>
      </c>
    </row>
    <row r="34" s="144" customFormat="1" spans="2:20">
      <c r="B34" s="181">
        <v>3</v>
      </c>
      <c r="C34" s="199" t="s">
        <v>61</v>
      </c>
      <c r="D34" s="200">
        <v>35330</v>
      </c>
      <c r="E34" s="181" t="s">
        <v>34</v>
      </c>
      <c r="F34" s="201"/>
      <c r="G34" s="202" t="s">
        <v>53</v>
      </c>
      <c r="H34" s="184">
        <f>_xlfn.XLOOKUP($G34,'Point Scores Calculator Field'!$C113:$C138,'Point Scores Calculator Field'!D113:D138)</f>
        <v>1200</v>
      </c>
      <c r="I34" s="184">
        <f>_xlfn.XLOOKUP($G34,'Point Scores Calculator Field'!$C113:$C138,'Point Scores Calculator Field'!E113:E138)</f>
        <v>2.971485</v>
      </c>
      <c r="J34" s="184">
        <f>_xlfn.XLOOKUP($G34,'Point Scores Calculator Field'!$C113:$C138,'Point Scores Calculator Field'!F113:F138)</f>
        <v>0.612519</v>
      </c>
      <c r="K34" s="236" t="s">
        <v>31</v>
      </c>
      <c r="L34" s="187">
        <v>4.24</v>
      </c>
      <c r="M34" s="187">
        <v>4.32</v>
      </c>
      <c r="N34" s="187">
        <v>4.47</v>
      </c>
      <c r="O34" s="187">
        <v>4.38</v>
      </c>
      <c r="P34" s="187">
        <v>4.76</v>
      </c>
      <c r="Q34" s="187">
        <v>4.42</v>
      </c>
      <c r="R34" s="187">
        <f t="shared" si="6"/>
        <v>4.76</v>
      </c>
      <c r="S34" s="244">
        <f t="shared" si="7"/>
        <v>416.793401616962</v>
      </c>
      <c r="T34" s="187">
        <f t="shared" si="8"/>
        <v>2</v>
      </c>
    </row>
    <row r="35" ht="15.75" spans="2:11">
      <c r="B35" s="150"/>
      <c r="C35" s="101"/>
      <c r="D35" s="176"/>
      <c r="E35" s="102"/>
      <c r="F35" s="177"/>
      <c r="G35" s="178"/>
      <c r="H35" s="103"/>
      <c r="I35" s="103"/>
      <c r="J35" s="103"/>
      <c r="K35" s="178"/>
    </row>
    <row r="36" ht="15.75" spans="2:11">
      <c r="B36" s="179" t="s">
        <v>62</v>
      </c>
      <c r="C36" s="180"/>
      <c r="D36" s="180"/>
      <c r="E36" s="180"/>
      <c r="F36" s="180"/>
      <c r="G36" s="180"/>
      <c r="H36" s="180"/>
      <c r="I36" s="180"/>
      <c r="J36" s="180"/>
      <c r="K36" s="232"/>
    </row>
    <row r="37" ht="15.6" customHeight="1" spans="2:20">
      <c r="B37" s="158" t="s">
        <v>3</v>
      </c>
      <c r="C37" s="158" t="s">
        <v>4</v>
      </c>
      <c r="D37" s="159" t="s">
        <v>5</v>
      </c>
      <c r="E37" s="158" t="s">
        <v>6</v>
      </c>
      <c r="F37" s="158" t="s">
        <v>7</v>
      </c>
      <c r="G37" s="160" t="s">
        <v>8</v>
      </c>
      <c r="H37" s="161"/>
      <c r="I37" s="161"/>
      <c r="J37" s="161"/>
      <c r="K37" s="158" t="s">
        <v>9</v>
      </c>
      <c r="L37" s="227" t="s">
        <v>10</v>
      </c>
      <c r="M37" s="227"/>
      <c r="N37" s="227"/>
      <c r="O37" s="227"/>
      <c r="P37" s="227"/>
      <c r="Q37" s="227"/>
      <c r="R37" s="237" t="s">
        <v>11</v>
      </c>
      <c r="S37" s="237" t="s">
        <v>12</v>
      </c>
      <c r="T37" s="239" t="s">
        <v>13</v>
      </c>
    </row>
    <row r="38" spans="2:20">
      <c r="B38" s="162"/>
      <c r="C38" s="162"/>
      <c r="D38" s="163"/>
      <c r="E38" s="162"/>
      <c r="F38" s="162"/>
      <c r="G38" s="158"/>
      <c r="H38" s="165" t="s">
        <v>14</v>
      </c>
      <c r="I38" s="165" t="s">
        <v>15</v>
      </c>
      <c r="J38" s="165" t="s">
        <v>16</v>
      </c>
      <c r="K38" s="162"/>
      <c r="L38" s="228">
        <v>1</v>
      </c>
      <c r="M38" s="228">
        <v>2</v>
      </c>
      <c r="N38" s="228">
        <v>3</v>
      </c>
      <c r="O38" s="228">
        <v>4</v>
      </c>
      <c r="P38" s="228">
        <v>5</v>
      </c>
      <c r="Q38" s="228">
        <v>6</v>
      </c>
      <c r="R38" s="237"/>
      <c r="S38" s="237"/>
      <c r="T38" s="239"/>
    </row>
    <row r="39" ht="30" spans="2:20">
      <c r="B39" s="98">
        <v>1</v>
      </c>
      <c r="C39" s="110" t="s">
        <v>63</v>
      </c>
      <c r="D39" s="191" t="s">
        <v>64</v>
      </c>
      <c r="E39" s="98" t="s">
        <v>18</v>
      </c>
      <c r="F39" s="203">
        <v>0.1</v>
      </c>
      <c r="G39" s="174" t="s">
        <v>27</v>
      </c>
      <c r="H39" s="99">
        <f>_xlfn.XLOOKUP($G39,'Point Scores Calculator Field'!$C$2:$C$27,'Point Scores Calculator Field'!D$2:D$27)</f>
        <v>1200</v>
      </c>
      <c r="I39" s="99">
        <f>_xlfn.XLOOKUP($G39,'Point Scores Calculator Field'!$C$2:$C$27,'Point Scores Calculator Field'!E$2:E$27)</f>
        <v>3.72748</v>
      </c>
      <c r="J39" s="99">
        <f>_xlfn.XLOOKUP($G39,'Point Scores Calculator Field'!$C$2:$C$27,'Point Scores Calculator Field'!F$2:F$27)</f>
        <v>0.356451</v>
      </c>
      <c r="K39" s="231" t="s">
        <v>65</v>
      </c>
      <c r="L39" s="99">
        <v>4.88</v>
      </c>
      <c r="M39" s="99">
        <v>4.4</v>
      </c>
      <c r="N39" s="95">
        <v>4.24</v>
      </c>
      <c r="O39" s="95">
        <v>5.28</v>
      </c>
      <c r="P39" s="95">
        <v>5.05</v>
      </c>
      <c r="Q39" s="95">
        <v>5.02</v>
      </c>
      <c r="R39" s="95">
        <f>MAX(L39:Q39)</f>
        <v>5.28</v>
      </c>
      <c r="S39" s="243">
        <f>H39*EXP(-EXP(I39-(J39*R39)))</f>
        <v>2.13683719303101</v>
      </c>
      <c r="T39" s="95">
        <f t="shared" ref="T39:T45" si="9">_xlfn.RANK.EQ(S39,S$39:S$45,0)</f>
        <v>7</v>
      </c>
    </row>
    <row r="40" spans="2:20">
      <c r="B40" s="98">
        <v>2</v>
      </c>
      <c r="C40" s="110" t="s">
        <v>66</v>
      </c>
      <c r="D40" s="191">
        <v>1991</v>
      </c>
      <c r="E40" s="98" t="s">
        <v>18</v>
      </c>
      <c r="F40" s="174">
        <v>40</v>
      </c>
      <c r="G40" s="174" t="s">
        <v>27</v>
      </c>
      <c r="H40" s="99">
        <f>_xlfn.XLOOKUP($G40,'Point Scores Calculator Field'!$C$2:$C$27,'Point Scores Calculator Field'!D$2:D$27)</f>
        <v>1200</v>
      </c>
      <c r="I40" s="99">
        <f>_xlfn.XLOOKUP($G40,'Point Scores Calculator Field'!$C$2:$C$27,'Point Scores Calculator Field'!E$2:E$27)</f>
        <v>3.72748</v>
      </c>
      <c r="J40" s="99">
        <f>_xlfn.XLOOKUP($G40,'Point Scores Calculator Field'!$C$2:$C$27,'Point Scores Calculator Field'!F$2:F$27)</f>
        <v>0.356451</v>
      </c>
      <c r="K40" s="231" t="s">
        <v>47</v>
      </c>
      <c r="L40" s="99" t="s">
        <v>42</v>
      </c>
      <c r="M40" s="99">
        <v>13.82</v>
      </c>
      <c r="N40" s="95">
        <v>13.27</v>
      </c>
      <c r="O40" s="95">
        <v>13.8</v>
      </c>
      <c r="P40" s="95" t="s">
        <v>42</v>
      </c>
      <c r="Q40" s="95">
        <v>14.02</v>
      </c>
      <c r="R40" s="95">
        <f t="shared" ref="R40:R48" si="10">MAX(L40:Q40)</f>
        <v>14.02</v>
      </c>
      <c r="S40" s="243">
        <f>H40*EXP(-EXP(I40-(J40*R40)))</f>
        <v>906.177160802965</v>
      </c>
      <c r="T40" s="95">
        <f t="shared" si="9"/>
        <v>1</v>
      </c>
    </row>
    <row r="41" ht="60" spans="2:20">
      <c r="B41" s="98">
        <v>3</v>
      </c>
      <c r="C41" s="122" t="s">
        <v>67</v>
      </c>
      <c r="D41" s="204" t="s">
        <v>68</v>
      </c>
      <c r="E41" s="158" t="s">
        <v>18</v>
      </c>
      <c r="F41" s="174">
        <v>45</v>
      </c>
      <c r="G41" s="174" t="s">
        <v>23</v>
      </c>
      <c r="H41" s="99">
        <f>_xlfn.XLOOKUP($G41,'Point Scores Calculator Field'!$C$2:$C$27,'Point Scores Calculator Field'!D$2:D$27)</f>
        <v>1200</v>
      </c>
      <c r="I41" s="99">
        <f>_xlfn.XLOOKUP($G41,'Point Scores Calculator Field'!$C$2:$C$27,'Point Scores Calculator Field'!E$2:E$27)</f>
        <v>3.72748</v>
      </c>
      <c r="J41" s="99">
        <f>_xlfn.XLOOKUP($G41,'Point Scores Calculator Field'!$C$2:$C$27,'Point Scores Calculator Field'!F$2:F$27)</f>
        <v>0.322121</v>
      </c>
      <c r="K41" s="231" t="s">
        <v>69</v>
      </c>
      <c r="L41" s="99">
        <v>10.78</v>
      </c>
      <c r="M41" s="99">
        <v>10.44</v>
      </c>
      <c r="N41" s="95">
        <v>10.29</v>
      </c>
      <c r="O41" s="95">
        <v>9.95</v>
      </c>
      <c r="P41" s="95">
        <v>10.43</v>
      </c>
      <c r="Q41" s="95">
        <v>11.01</v>
      </c>
      <c r="R41" s="95">
        <f t="shared" si="10"/>
        <v>11.01</v>
      </c>
      <c r="S41" s="243">
        <f t="shared" ref="S41:S48" si="11">H41*EXP(-EXP(I41-(J41*R41)))</f>
        <v>362.03764238859</v>
      </c>
      <c r="T41" s="95">
        <f t="shared" si="9"/>
        <v>4</v>
      </c>
    </row>
    <row r="42" ht="60" spans="2:20">
      <c r="B42" s="98">
        <v>4</v>
      </c>
      <c r="C42" s="124" t="s">
        <v>70</v>
      </c>
      <c r="D42" s="205" t="s">
        <v>71</v>
      </c>
      <c r="E42" s="162" t="s">
        <v>18</v>
      </c>
      <c r="F42" s="174">
        <v>40</v>
      </c>
      <c r="G42" s="174" t="s">
        <v>27</v>
      </c>
      <c r="H42" s="99">
        <f>_xlfn.XLOOKUP($G42,'Point Scores Calculator Field'!$C$2:$C$27,'Point Scores Calculator Field'!D$2:D$27)</f>
        <v>1200</v>
      </c>
      <c r="I42" s="99">
        <f>_xlfn.XLOOKUP($G42,'Point Scores Calculator Field'!$C$2:$C$27,'Point Scores Calculator Field'!E$2:E$27)</f>
        <v>3.72748</v>
      </c>
      <c r="J42" s="99">
        <f>_xlfn.XLOOKUP($G42,'Point Scores Calculator Field'!$C$2:$C$27,'Point Scores Calculator Field'!F$2:F$27)</f>
        <v>0.356451</v>
      </c>
      <c r="K42" s="231" t="s">
        <v>69</v>
      </c>
      <c r="L42" s="99">
        <v>5.47</v>
      </c>
      <c r="M42" s="99">
        <v>5.31</v>
      </c>
      <c r="N42" s="95">
        <v>5.14</v>
      </c>
      <c r="O42" s="95">
        <v>5.83</v>
      </c>
      <c r="P42" s="95">
        <v>5.6</v>
      </c>
      <c r="Q42" s="95">
        <v>5.33</v>
      </c>
      <c r="R42" s="95">
        <f t="shared" si="10"/>
        <v>5.83</v>
      </c>
      <c r="S42" s="243">
        <f t="shared" si="11"/>
        <v>6.59540296766415</v>
      </c>
      <c r="T42" s="95">
        <f t="shared" si="9"/>
        <v>6</v>
      </c>
    </row>
    <row r="43" spans="2:21">
      <c r="B43" s="98">
        <v>5</v>
      </c>
      <c r="C43" s="206" t="s">
        <v>72</v>
      </c>
      <c r="D43" s="207">
        <v>33825</v>
      </c>
      <c r="E43" s="198" t="s">
        <v>18</v>
      </c>
      <c r="F43" s="196">
        <v>45</v>
      </c>
      <c r="G43" s="196" t="s">
        <v>23</v>
      </c>
      <c r="H43" s="208">
        <f>_xlfn.XLOOKUP($G43,'Point Scores Calculator Field'!$C$2:$C$27,'Point Scores Calculator Field'!D$2:D$27)</f>
        <v>1200</v>
      </c>
      <c r="I43" s="208">
        <f>_xlfn.XLOOKUP($G43,'Point Scores Calculator Field'!$C$2:$C$27,'Point Scores Calculator Field'!E$2:E$27)</f>
        <v>3.72748</v>
      </c>
      <c r="J43" s="208">
        <f>_xlfn.XLOOKUP($G43,'Point Scores Calculator Field'!$C$2:$C$27,'Point Scores Calculator Field'!F$2:F$27)</f>
        <v>0.322121</v>
      </c>
      <c r="K43" s="234" t="s">
        <v>21</v>
      </c>
      <c r="L43" s="208">
        <v>14.76</v>
      </c>
      <c r="M43" s="208">
        <v>14.52</v>
      </c>
      <c r="N43" s="235">
        <v>13.88</v>
      </c>
      <c r="O43" s="235" t="s">
        <v>42</v>
      </c>
      <c r="P43" s="235">
        <v>15.35</v>
      </c>
      <c r="Q43" s="235">
        <v>14.2</v>
      </c>
      <c r="R43" s="235">
        <f t="shared" si="10"/>
        <v>15.35</v>
      </c>
      <c r="S43" s="245">
        <f t="shared" si="11"/>
        <v>892.460765322595</v>
      </c>
      <c r="T43" s="235">
        <f t="shared" si="9"/>
        <v>2</v>
      </c>
      <c r="U43" s="247" t="s">
        <v>60</v>
      </c>
    </row>
    <row r="44" spans="2:20">
      <c r="B44" s="98">
        <v>6</v>
      </c>
      <c r="C44" s="99" t="s">
        <v>73</v>
      </c>
      <c r="D44" s="170">
        <v>37432</v>
      </c>
      <c r="E44" s="98" t="s">
        <v>18</v>
      </c>
      <c r="F44" s="174">
        <v>40</v>
      </c>
      <c r="G44" s="174" t="s">
        <v>74</v>
      </c>
      <c r="H44" s="99">
        <f>_xlfn.XLOOKUP($G44,'Point Scores Calculator Field'!$C$2:$C$27,'Point Scores Calculator Field'!D$2:D$27)</f>
        <v>1200</v>
      </c>
      <c r="I44" s="99">
        <f>_xlfn.XLOOKUP($G44,'Point Scores Calculator Field'!$C$2:$C$27,'Point Scores Calculator Field'!E$2:E$27)</f>
        <v>3.72748</v>
      </c>
      <c r="J44" s="99">
        <f>_xlfn.XLOOKUP($G44,'Point Scores Calculator Field'!$C$2:$C$27,'Point Scores Calculator Field'!F$2:F$27)</f>
        <v>0.344156</v>
      </c>
      <c r="K44" s="231" t="s">
        <v>21</v>
      </c>
      <c r="L44" s="99">
        <v>10.05</v>
      </c>
      <c r="M44" s="99">
        <v>10.31</v>
      </c>
      <c r="N44" s="95">
        <v>10.38</v>
      </c>
      <c r="O44" s="95">
        <v>10.35</v>
      </c>
      <c r="P44" s="95">
        <v>9.96</v>
      </c>
      <c r="Q44" s="95">
        <v>10.75</v>
      </c>
      <c r="R44" s="95">
        <f t="shared" si="10"/>
        <v>10.75</v>
      </c>
      <c r="S44" s="243">
        <f t="shared" si="11"/>
        <v>429.183139034839</v>
      </c>
      <c r="T44" s="95">
        <f t="shared" si="9"/>
        <v>3</v>
      </c>
    </row>
    <row r="45" ht="19.05" customHeight="1" spans="2:20">
      <c r="B45" s="98">
        <v>7</v>
      </c>
      <c r="C45" s="172" t="s">
        <v>75</v>
      </c>
      <c r="D45" s="173">
        <v>1988</v>
      </c>
      <c r="E45" s="162" t="s">
        <v>18</v>
      </c>
      <c r="F45" s="168">
        <v>40</v>
      </c>
      <c r="G45" s="174" t="s">
        <v>20</v>
      </c>
      <c r="H45" s="99">
        <f>_xlfn.XLOOKUP($G45,'Point Scores Calculator Field'!$C$2:$C$27,'Point Scores Calculator Field'!D$2:D$27)</f>
        <v>1200</v>
      </c>
      <c r="I45" s="99">
        <f>_xlfn.XLOOKUP($G45,'Point Scores Calculator Field'!$C$2:$C$27,'Point Scores Calculator Field'!E$2:E$27)</f>
        <v>3.72748</v>
      </c>
      <c r="J45" s="99">
        <f>_xlfn.XLOOKUP($G45,'Point Scores Calculator Field'!$C$2:$C$27,'Point Scores Calculator Field'!F$2:F$27)</f>
        <v>0.332331</v>
      </c>
      <c r="K45" s="231" t="s">
        <v>76</v>
      </c>
      <c r="L45" s="99">
        <v>7.82</v>
      </c>
      <c r="M45" s="99">
        <v>7.54</v>
      </c>
      <c r="N45" s="95">
        <v>7.7</v>
      </c>
      <c r="O45" s="95" t="s">
        <v>42</v>
      </c>
      <c r="P45" s="95">
        <v>7.35</v>
      </c>
      <c r="Q45" s="95">
        <v>7.48</v>
      </c>
      <c r="R45" s="95">
        <f t="shared" si="10"/>
        <v>7.82</v>
      </c>
      <c r="S45" s="243">
        <f t="shared" si="11"/>
        <v>54.5213172685991</v>
      </c>
      <c r="T45" s="95">
        <f t="shared" si="9"/>
        <v>5</v>
      </c>
    </row>
    <row r="46" s="144" customFormat="1" spans="2:20">
      <c r="B46" s="181">
        <v>1</v>
      </c>
      <c r="C46" s="209" t="s">
        <v>77</v>
      </c>
      <c r="D46" s="210">
        <v>37897</v>
      </c>
      <c r="E46" s="209" t="s">
        <v>34</v>
      </c>
      <c r="F46" s="201">
        <v>50</v>
      </c>
      <c r="G46" s="201" t="s">
        <v>23</v>
      </c>
      <c r="H46" s="181">
        <f>_xlfn.XLOOKUP($G46,'Point Scores Calculator Field'!$C$111:$C$136,'Point Scores Calculator Field'!D$111:D$136)</f>
        <v>1200</v>
      </c>
      <c r="I46" s="181">
        <f>_xlfn.XLOOKUP($G46,'Point Scores Calculator Field'!$C$111:$C$136,'Point Scores Calculator Field'!E$111:E$136)</f>
        <v>3.034768</v>
      </c>
      <c r="J46" s="181">
        <f>_xlfn.XLOOKUP($G46,'Point Scores Calculator Field'!$C$111:$C$136,'Point Scores Calculator Field'!F$111:F$136)</f>
        <v>0.38817</v>
      </c>
      <c r="K46" s="236" t="s">
        <v>21</v>
      </c>
      <c r="L46" s="187">
        <v>8.42</v>
      </c>
      <c r="M46" s="187">
        <v>8.81</v>
      </c>
      <c r="N46" s="187">
        <v>8.69</v>
      </c>
      <c r="O46" s="187">
        <v>8.85</v>
      </c>
      <c r="P46" s="187">
        <v>8.72</v>
      </c>
      <c r="Q46" s="187">
        <v>8.55</v>
      </c>
      <c r="R46" s="187">
        <f t="shared" si="10"/>
        <v>8.85</v>
      </c>
      <c r="S46" s="244">
        <f t="shared" si="11"/>
        <v>614.074539117201</v>
      </c>
      <c r="T46" s="187">
        <f>_xlfn.RANK.EQ(S46,$S$46:$S$48,0)</f>
        <v>1</v>
      </c>
    </row>
    <row r="47" s="144" customFormat="1" spans="2:20">
      <c r="B47" s="181">
        <v>2</v>
      </c>
      <c r="C47" s="209" t="s">
        <v>78</v>
      </c>
      <c r="D47" s="211">
        <v>1983</v>
      </c>
      <c r="E47" s="209" t="s">
        <v>34</v>
      </c>
      <c r="F47" s="201">
        <v>40</v>
      </c>
      <c r="G47" s="201" t="s">
        <v>30</v>
      </c>
      <c r="H47" s="181">
        <f>_xlfn.XLOOKUP($G47,'Point Scores Calculator Field'!$C$111:$C$136,'Point Scores Calculator Field'!D$111:D$136)</f>
        <v>1200</v>
      </c>
      <c r="I47" s="181">
        <f>_xlfn.XLOOKUP($G47,'Point Scores Calculator Field'!$C$111:$C$136,'Point Scores Calculator Field'!E$111:E$136)</f>
        <v>3.034768</v>
      </c>
      <c r="J47" s="181">
        <f>_xlfn.XLOOKUP($G47,'Point Scores Calculator Field'!$C$111:$C$136,'Point Scores Calculator Field'!F$111:F$136)</f>
        <v>0.3257</v>
      </c>
      <c r="K47" s="236" t="s">
        <v>79</v>
      </c>
      <c r="L47" s="187">
        <v>5.63</v>
      </c>
      <c r="M47" s="187">
        <v>6.35</v>
      </c>
      <c r="N47" s="187" t="s">
        <v>42</v>
      </c>
      <c r="O47" s="187" t="s">
        <v>42</v>
      </c>
      <c r="P47" s="187" t="s">
        <v>42</v>
      </c>
      <c r="Q47" s="187" t="s">
        <v>42</v>
      </c>
      <c r="R47" s="187">
        <f t="shared" si="10"/>
        <v>6.35</v>
      </c>
      <c r="S47" s="244">
        <f t="shared" si="11"/>
        <v>86.5876451183224</v>
      </c>
      <c r="T47" s="187">
        <f>_xlfn.RANK.EQ(S47,$S$46:$S$48,0)</f>
        <v>2</v>
      </c>
    </row>
    <row r="48" s="144" customFormat="1" spans="2:20">
      <c r="B48" s="181">
        <v>3</v>
      </c>
      <c r="C48" s="212" t="s">
        <v>80</v>
      </c>
      <c r="D48" s="213">
        <v>2005</v>
      </c>
      <c r="E48" s="212" t="s">
        <v>34</v>
      </c>
      <c r="F48" s="185"/>
      <c r="G48" s="185" t="s">
        <v>30</v>
      </c>
      <c r="H48" s="181">
        <f>_xlfn.XLOOKUP($G48,'Point Scores Calculator Field'!$C$111:$C$136,'Point Scores Calculator Field'!D$111:D$136)</f>
        <v>1200</v>
      </c>
      <c r="I48" s="181">
        <f>_xlfn.XLOOKUP($G48,'Point Scores Calculator Field'!$C$111:$C$136,'Point Scores Calculator Field'!E$111:E$136)</f>
        <v>3.034768</v>
      </c>
      <c r="J48" s="181">
        <f>_xlfn.XLOOKUP($G48,'Point Scores Calculator Field'!$C$111:$C$136,'Point Scores Calculator Field'!F$111:F$136)</f>
        <v>0.3257</v>
      </c>
      <c r="K48" s="236" t="s">
        <v>79</v>
      </c>
      <c r="L48" s="187" t="s">
        <v>42</v>
      </c>
      <c r="M48" s="187">
        <v>3.58</v>
      </c>
      <c r="N48" s="187" t="s">
        <v>42</v>
      </c>
      <c r="O48" s="187" t="s">
        <v>42</v>
      </c>
      <c r="P48" s="187" t="s">
        <v>42</v>
      </c>
      <c r="Q48" s="187" t="s">
        <v>42</v>
      </c>
      <c r="R48" s="187">
        <f t="shared" si="10"/>
        <v>3.58</v>
      </c>
      <c r="S48" s="244">
        <f t="shared" si="11"/>
        <v>1.84007802821182</v>
      </c>
      <c r="T48" s="187">
        <f t="shared" ref="T48" si="12">_xlfn.RANK.EQ(S48,$S$46:$S$48,0)</f>
        <v>3</v>
      </c>
    </row>
    <row r="49" ht="15.75" spans="2:11">
      <c r="B49" s="150"/>
      <c r="C49" s="101"/>
      <c r="D49" s="176"/>
      <c r="E49" s="102"/>
      <c r="F49" s="177"/>
      <c r="G49" s="178"/>
      <c r="H49" s="103"/>
      <c r="I49" s="103"/>
      <c r="J49" s="103"/>
      <c r="K49" s="178"/>
    </row>
    <row r="50" ht="15.75" spans="2:11">
      <c r="B50" s="179" t="s">
        <v>81</v>
      </c>
      <c r="C50" s="180"/>
      <c r="D50" s="180"/>
      <c r="E50" s="180"/>
      <c r="F50" s="180"/>
      <c r="G50" s="180"/>
      <c r="H50" s="180"/>
      <c r="I50" s="180"/>
      <c r="J50" s="180"/>
      <c r="K50" s="232"/>
    </row>
    <row r="51" customHeight="1" spans="2:15">
      <c r="B51" s="158" t="s">
        <v>3</v>
      </c>
      <c r="C51" s="158" t="s">
        <v>4</v>
      </c>
      <c r="D51" s="159" t="s">
        <v>5</v>
      </c>
      <c r="E51" s="158" t="s">
        <v>6</v>
      </c>
      <c r="F51" s="158" t="s">
        <v>7</v>
      </c>
      <c r="G51" s="160" t="s">
        <v>8</v>
      </c>
      <c r="H51" s="214"/>
      <c r="I51" s="214"/>
      <c r="J51" s="214"/>
      <c r="K51" s="158" t="s">
        <v>9</v>
      </c>
      <c r="L51" s="237" t="s">
        <v>11</v>
      </c>
      <c r="M51" s="238" t="s">
        <v>82</v>
      </c>
      <c r="N51" s="95"/>
      <c r="O51" s="239" t="s">
        <v>83</v>
      </c>
    </row>
    <row r="52" ht="13.05" customHeight="1" spans="2:15">
      <c r="B52" s="162"/>
      <c r="C52" s="162"/>
      <c r="D52" s="163"/>
      <c r="E52" s="162"/>
      <c r="F52" s="162"/>
      <c r="G52" s="158"/>
      <c r="H52" s="215"/>
      <c r="I52" s="215"/>
      <c r="J52" s="215"/>
      <c r="K52" s="162"/>
      <c r="L52" s="237"/>
      <c r="M52" s="238"/>
      <c r="N52" s="95" t="s">
        <v>84</v>
      </c>
      <c r="O52" s="239"/>
    </row>
    <row r="53" spans="2:15">
      <c r="B53" s="142">
        <v>1</v>
      </c>
      <c r="C53" s="99" t="s">
        <v>85</v>
      </c>
      <c r="D53" s="170">
        <v>40698</v>
      </c>
      <c r="E53" s="98" t="s">
        <v>18</v>
      </c>
      <c r="F53" s="174" t="s">
        <v>38</v>
      </c>
      <c r="G53" s="174" t="s">
        <v>86</v>
      </c>
      <c r="H53" s="216"/>
      <c r="I53" s="216"/>
      <c r="J53" s="216"/>
      <c r="K53" s="231" t="s">
        <v>21</v>
      </c>
      <c r="L53" s="240">
        <v>7.36111111111111e-5</v>
      </c>
      <c r="M53" s="240">
        <f>L53*N53</f>
        <v>6.4925e-5</v>
      </c>
      <c r="N53" s="241">
        <v>0.882</v>
      </c>
      <c r="O53" s="95">
        <f>_xlfn.RANK.EQ(M53,M$53:M$56,1)</f>
        <v>3</v>
      </c>
    </row>
    <row r="54" spans="2:15">
      <c r="B54" s="142">
        <v>2</v>
      </c>
      <c r="C54" s="110" t="s">
        <v>17</v>
      </c>
      <c r="D54" s="217" t="s">
        <v>87</v>
      </c>
      <c r="E54" s="98" t="s">
        <v>18</v>
      </c>
      <c r="F54" s="174" t="s">
        <v>19</v>
      </c>
      <c r="G54" s="174" t="s">
        <v>88</v>
      </c>
      <c r="H54" s="216"/>
      <c r="I54" s="216"/>
      <c r="J54" s="216"/>
      <c r="K54" s="231" t="s">
        <v>21</v>
      </c>
      <c r="L54" s="240">
        <v>6.5162037037037e-5</v>
      </c>
      <c r="M54" s="240">
        <f t="shared" ref="M54:M56" si="13">L54*N54</f>
        <v>6.47059027777778e-5</v>
      </c>
      <c r="N54" s="94">
        <v>0.993</v>
      </c>
      <c r="O54" s="95">
        <f>_xlfn.RANK.EQ(M54,M$53:M$56,1)</f>
        <v>2</v>
      </c>
    </row>
    <row r="55" spans="2:15">
      <c r="B55" s="142">
        <v>3</v>
      </c>
      <c r="C55" s="218" t="s">
        <v>89</v>
      </c>
      <c r="D55" s="219">
        <v>42719</v>
      </c>
      <c r="E55" s="220" t="s">
        <v>58</v>
      </c>
      <c r="F55" s="174"/>
      <c r="G55" s="174" t="s">
        <v>90</v>
      </c>
      <c r="H55" s="216"/>
      <c r="I55" s="216"/>
      <c r="J55" s="216"/>
      <c r="K55" s="231" t="s">
        <v>59</v>
      </c>
      <c r="L55" s="240">
        <v>6.9212962962963e-5</v>
      </c>
      <c r="M55" s="240">
        <f t="shared" si="13"/>
        <v>6.9212962962963e-5</v>
      </c>
      <c r="N55" s="94">
        <v>1</v>
      </c>
      <c r="O55" s="95">
        <f>_xlfn.RANK.EQ(M55,M$53:M$56,1)</f>
        <v>4</v>
      </c>
    </row>
    <row r="56" ht="22.2" customHeight="1" spans="2:15">
      <c r="B56" s="142">
        <v>4</v>
      </c>
      <c r="C56" s="172" t="s">
        <v>25</v>
      </c>
      <c r="D56" s="173">
        <v>2011</v>
      </c>
      <c r="E56" s="162" t="s">
        <v>18</v>
      </c>
      <c r="F56" s="168" t="s">
        <v>26</v>
      </c>
      <c r="G56" s="174" t="s">
        <v>91</v>
      </c>
      <c r="H56" s="221"/>
      <c r="I56" s="221"/>
      <c r="J56" s="221"/>
      <c r="K56" s="231" t="s">
        <v>28</v>
      </c>
      <c r="L56" s="240">
        <v>5.97222222222222e-5</v>
      </c>
      <c r="M56" s="240">
        <f t="shared" si="13"/>
        <v>5.32722222222222e-5</v>
      </c>
      <c r="N56" s="241">
        <v>0.892</v>
      </c>
      <c r="O56" s="95">
        <f>_xlfn.RANK.EQ(M56,M$53:M$56,1)</f>
        <v>1</v>
      </c>
    </row>
    <row r="57" spans="2:11">
      <c r="B57" s="150"/>
      <c r="C57" s="101"/>
      <c r="D57" s="176"/>
      <c r="E57" s="102"/>
      <c r="F57" s="177"/>
      <c r="G57" s="178"/>
      <c r="H57" s="103"/>
      <c r="I57" s="103"/>
      <c r="J57" s="103"/>
      <c r="K57" s="178"/>
    </row>
    <row r="58" ht="15.75" spans="2:11">
      <c r="B58" s="150"/>
      <c r="C58" s="101"/>
      <c r="D58" s="176"/>
      <c r="E58" s="102"/>
      <c r="F58" s="177"/>
      <c r="G58" s="178"/>
      <c r="H58" s="103"/>
      <c r="I58" s="103"/>
      <c r="J58" s="103"/>
      <c r="K58" s="178"/>
    </row>
    <row r="59" ht="15.75" spans="2:11">
      <c r="B59" s="179" t="s">
        <v>92</v>
      </c>
      <c r="C59" s="180"/>
      <c r="D59" s="180"/>
      <c r="E59" s="180"/>
      <c r="F59" s="180"/>
      <c r="G59" s="180"/>
      <c r="H59" s="180"/>
      <c r="I59" s="180"/>
      <c r="J59" s="180"/>
      <c r="K59" s="232"/>
    </row>
    <row r="60" spans="2:15">
      <c r="B60" s="158" t="s">
        <v>3</v>
      </c>
      <c r="C60" s="158" t="s">
        <v>4</v>
      </c>
      <c r="D60" s="159" t="s">
        <v>5</v>
      </c>
      <c r="E60" s="158" t="s">
        <v>6</v>
      </c>
      <c r="F60" s="158" t="s">
        <v>7</v>
      </c>
      <c r="G60" s="160" t="s">
        <v>8</v>
      </c>
      <c r="H60" s="161"/>
      <c r="I60" s="161"/>
      <c r="J60" s="161"/>
      <c r="K60" s="158" t="s">
        <v>9</v>
      </c>
      <c r="L60" s="237" t="s">
        <v>11</v>
      </c>
      <c r="M60" s="238" t="s">
        <v>82</v>
      </c>
      <c r="N60" s="95"/>
      <c r="O60" s="239" t="s">
        <v>83</v>
      </c>
    </row>
    <row r="61" ht="28.2" customHeight="1" spans="2:15">
      <c r="B61" s="162"/>
      <c r="C61" s="162"/>
      <c r="D61" s="163"/>
      <c r="E61" s="162"/>
      <c r="F61" s="162"/>
      <c r="G61" s="158"/>
      <c r="H61" s="222"/>
      <c r="I61" s="222"/>
      <c r="J61" s="222"/>
      <c r="K61" s="162"/>
      <c r="L61" s="237"/>
      <c r="M61" s="238"/>
      <c r="N61" s="95" t="s">
        <v>84</v>
      </c>
      <c r="O61" s="239"/>
    </row>
    <row r="62" spans="2:15">
      <c r="B62" s="110">
        <v>1</v>
      </c>
      <c r="C62" s="110" t="s">
        <v>93</v>
      </c>
      <c r="D62" s="223">
        <v>33442</v>
      </c>
      <c r="E62" s="110" t="s">
        <v>18</v>
      </c>
      <c r="F62" s="124">
        <v>35</v>
      </c>
      <c r="G62" s="224" t="s">
        <v>88</v>
      </c>
      <c r="H62" s="110"/>
      <c r="I62" s="110"/>
      <c r="J62" s="110"/>
      <c r="K62" s="224" t="s">
        <v>21</v>
      </c>
      <c r="L62" s="240">
        <v>0.000167361111111111</v>
      </c>
      <c r="M62" s="240">
        <f>L62*N62</f>
        <v>0.000166189583333333</v>
      </c>
      <c r="N62" s="242">
        <v>0.993</v>
      </c>
      <c r="O62" s="95">
        <f>_xlfn.RANK.EQ(M62,M$62:M$71,1)</f>
        <v>10</v>
      </c>
    </row>
    <row r="63" spans="2:15">
      <c r="B63" s="110">
        <v>2</v>
      </c>
      <c r="C63" s="110" t="s">
        <v>94</v>
      </c>
      <c r="D63" s="223">
        <v>35018</v>
      </c>
      <c r="E63" s="110" t="s">
        <v>18</v>
      </c>
      <c r="F63" s="124">
        <v>40</v>
      </c>
      <c r="G63" s="224" t="s">
        <v>88</v>
      </c>
      <c r="H63" s="110"/>
      <c r="I63" s="110"/>
      <c r="J63" s="110"/>
      <c r="K63" s="224" t="s">
        <v>21</v>
      </c>
      <c r="L63" s="240">
        <v>0.000102083333333333</v>
      </c>
      <c r="M63" s="240">
        <f t="shared" ref="M63:M75" si="14">L63*N63</f>
        <v>0.00010136875</v>
      </c>
      <c r="N63" s="242">
        <v>0.993</v>
      </c>
      <c r="O63" s="95">
        <f t="shared" ref="O63:O71" si="15">_xlfn.RANK.EQ(M63,M$62:M$71,1)</f>
        <v>2</v>
      </c>
    </row>
    <row r="64" spans="2:15">
      <c r="B64" s="110">
        <v>3</v>
      </c>
      <c r="C64" s="110" t="s">
        <v>95</v>
      </c>
      <c r="D64" s="223">
        <v>38905</v>
      </c>
      <c r="E64" s="110" t="s">
        <v>18</v>
      </c>
      <c r="F64" s="124" t="s">
        <v>38</v>
      </c>
      <c r="G64" s="224" t="s">
        <v>88</v>
      </c>
      <c r="H64" s="110"/>
      <c r="I64" s="110"/>
      <c r="J64" s="110"/>
      <c r="K64" s="224" t="s">
        <v>21</v>
      </c>
      <c r="L64" s="240">
        <v>0.00012349537037037</v>
      </c>
      <c r="M64" s="240">
        <f t="shared" si="14"/>
        <v>0.000122630902777778</v>
      </c>
      <c r="N64" s="242">
        <v>0.993</v>
      </c>
      <c r="O64" s="95">
        <f t="shared" si="15"/>
        <v>6</v>
      </c>
    </row>
    <row r="65" spans="2:15">
      <c r="B65" s="110">
        <v>4</v>
      </c>
      <c r="C65" s="124" t="s">
        <v>96</v>
      </c>
      <c r="D65" s="248">
        <v>32623</v>
      </c>
      <c r="E65" s="124" t="s">
        <v>58</v>
      </c>
      <c r="F65" s="124"/>
      <c r="G65" s="224" t="s">
        <v>97</v>
      </c>
      <c r="H65" s="110"/>
      <c r="I65" s="110"/>
      <c r="J65" s="110"/>
      <c r="K65" s="224" t="s">
        <v>59</v>
      </c>
      <c r="L65" s="240">
        <v>8.68055555555556e-5</v>
      </c>
      <c r="M65" s="240">
        <f t="shared" si="14"/>
        <v>8.68055555555556e-5</v>
      </c>
      <c r="N65" s="242">
        <v>1</v>
      </c>
      <c r="O65" s="95">
        <f t="shared" si="15"/>
        <v>1</v>
      </c>
    </row>
    <row r="66" spans="1:15">
      <c r="A66" s="145">
        <v>0</v>
      </c>
      <c r="B66" s="110">
        <v>5</v>
      </c>
      <c r="C66" s="249" t="s">
        <v>98</v>
      </c>
      <c r="D66" s="250">
        <v>36703</v>
      </c>
      <c r="E66" s="249" t="s">
        <v>58</v>
      </c>
      <c r="F66" s="124"/>
      <c r="G66" s="224" t="s">
        <v>86</v>
      </c>
      <c r="H66" s="110"/>
      <c r="I66" s="110"/>
      <c r="J66" s="110"/>
      <c r="K66" s="224" t="s">
        <v>59</v>
      </c>
      <c r="L66" s="240">
        <v>0.000124768518518519</v>
      </c>
      <c r="M66" s="240">
        <f t="shared" si="14"/>
        <v>0.000110045833333333</v>
      </c>
      <c r="N66" s="241">
        <v>0.882</v>
      </c>
      <c r="O66" s="95">
        <f t="shared" si="15"/>
        <v>4</v>
      </c>
    </row>
    <row r="67" spans="2:15">
      <c r="B67" s="110">
        <v>6</v>
      </c>
      <c r="C67" s="249" t="s">
        <v>99</v>
      </c>
      <c r="D67" s="250">
        <v>36589</v>
      </c>
      <c r="E67" s="249" t="s">
        <v>58</v>
      </c>
      <c r="F67" s="124"/>
      <c r="G67" s="224" t="s">
        <v>100</v>
      </c>
      <c r="H67" s="110"/>
      <c r="I67" s="110"/>
      <c r="J67" s="110"/>
      <c r="K67" s="224" t="s">
        <v>59</v>
      </c>
      <c r="L67" s="240">
        <v>0.000112037037037037</v>
      </c>
      <c r="M67" s="240">
        <f t="shared" si="14"/>
        <v>0.000112037037037037</v>
      </c>
      <c r="N67" s="300">
        <v>1</v>
      </c>
      <c r="O67" s="95">
        <f t="shared" si="15"/>
        <v>5</v>
      </c>
    </row>
    <row r="68" ht="30" spans="2:15">
      <c r="B68" s="110">
        <v>7</v>
      </c>
      <c r="C68" s="251" t="s">
        <v>75</v>
      </c>
      <c r="D68" s="252">
        <v>1988</v>
      </c>
      <c r="E68" s="190" t="s">
        <v>18</v>
      </c>
      <c r="F68" s="251">
        <v>40</v>
      </c>
      <c r="G68" s="224" t="s">
        <v>88</v>
      </c>
      <c r="H68" s="110"/>
      <c r="I68" s="110"/>
      <c r="J68" s="110"/>
      <c r="K68" s="224" t="s">
        <v>76</v>
      </c>
      <c r="L68" s="240">
        <v>0.000109490740740741</v>
      </c>
      <c r="M68" s="240">
        <f t="shared" si="14"/>
        <v>0.000108724305555556</v>
      </c>
      <c r="N68" s="242">
        <v>0.993</v>
      </c>
      <c r="O68" s="95">
        <f t="shared" si="15"/>
        <v>3</v>
      </c>
    </row>
    <row r="69" spans="2:15">
      <c r="B69" s="110">
        <v>8</v>
      </c>
      <c r="C69" s="124" t="s">
        <v>101</v>
      </c>
      <c r="D69" s="248">
        <v>30857</v>
      </c>
      <c r="E69" s="124" t="s">
        <v>18</v>
      </c>
      <c r="F69" s="124">
        <v>40</v>
      </c>
      <c r="G69" s="253" t="s">
        <v>102</v>
      </c>
      <c r="H69" s="92"/>
      <c r="I69" s="92"/>
      <c r="J69" s="92"/>
      <c r="K69" s="253" t="s">
        <v>103</v>
      </c>
      <c r="L69" s="240">
        <v>0.000153587962962963</v>
      </c>
      <c r="M69" s="240">
        <f t="shared" si="14"/>
        <v>0.000133928703703704</v>
      </c>
      <c r="N69" s="241">
        <v>0.872</v>
      </c>
      <c r="O69" s="95">
        <f t="shared" si="15"/>
        <v>8</v>
      </c>
    </row>
    <row r="70" spans="2:15">
      <c r="B70" s="110">
        <v>9</v>
      </c>
      <c r="C70" s="92" t="s">
        <v>104</v>
      </c>
      <c r="D70" s="254">
        <v>31713</v>
      </c>
      <c r="E70" s="92" t="s">
        <v>18</v>
      </c>
      <c r="F70" s="251">
        <v>40</v>
      </c>
      <c r="G70" s="253" t="s">
        <v>88</v>
      </c>
      <c r="H70" s="92"/>
      <c r="I70" s="92"/>
      <c r="J70" s="92"/>
      <c r="K70" s="253" t="s">
        <v>103</v>
      </c>
      <c r="L70" s="240">
        <v>0.000143865740740741</v>
      </c>
      <c r="M70" s="240">
        <f t="shared" si="14"/>
        <v>0.000142858680555556</v>
      </c>
      <c r="N70" s="242">
        <v>0.993</v>
      </c>
      <c r="O70" s="95">
        <f t="shared" si="15"/>
        <v>9</v>
      </c>
    </row>
    <row r="71" spans="2:15">
      <c r="B71" s="110">
        <v>10</v>
      </c>
      <c r="C71" s="110" t="s">
        <v>105</v>
      </c>
      <c r="D71" s="255">
        <v>1995</v>
      </c>
      <c r="E71" s="110" t="s">
        <v>18</v>
      </c>
      <c r="F71" s="124">
        <v>20</v>
      </c>
      <c r="G71" s="224" t="s">
        <v>106</v>
      </c>
      <c r="H71" s="110"/>
      <c r="I71" s="110"/>
      <c r="J71" s="110"/>
      <c r="K71" s="224" t="s">
        <v>51</v>
      </c>
      <c r="L71" s="240">
        <v>0.000126388888888889</v>
      </c>
      <c r="M71" s="240">
        <f t="shared" si="14"/>
        <v>0.000126388888888889</v>
      </c>
      <c r="N71" s="300">
        <v>1</v>
      </c>
      <c r="O71" s="95">
        <f t="shared" si="15"/>
        <v>7</v>
      </c>
    </row>
    <row r="72" s="144" customFormat="1" spans="2:15">
      <c r="B72" s="256">
        <v>1</v>
      </c>
      <c r="C72" s="257" t="s">
        <v>107</v>
      </c>
      <c r="D72" s="258">
        <v>31644</v>
      </c>
      <c r="E72" s="257" t="s">
        <v>34</v>
      </c>
      <c r="F72" s="257">
        <v>40</v>
      </c>
      <c r="G72" s="259" t="s">
        <v>88</v>
      </c>
      <c r="H72" s="182"/>
      <c r="I72" s="182"/>
      <c r="J72" s="182"/>
      <c r="K72" s="259" t="s">
        <v>103</v>
      </c>
      <c r="L72" s="301">
        <v>0.00018287037037037</v>
      </c>
      <c r="M72" s="240">
        <f t="shared" si="14"/>
        <v>0.000181590277777778</v>
      </c>
      <c r="N72" s="242">
        <v>0.993</v>
      </c>
      <c r="O72" s="187">
        <f>_xlfn.RANK.EQ(M72,M$72:M$75,1)</f>
        <v>4</v>
      </c>
    </row>
    <row r="73" s="144" customFormat="1" spans="2:15">
      <c r="B73" s="256">
        <v>2</v>
      </c>
      <c r="C73" s="256" t="s">
        <v>108</v>
      </c>
      <c r="D73" s="260">
        <v>35120</v>
      </c>
      <c r="E73" s="256" t="s">
        <v>34</v>
      </c>
      <c r="F73" s="257">
        <v>25</v>
      </c>
      <c r="G73" s="261" t="s">
        <v>88</v>
      </c>
      <c r="H73" s="256"/>
      <c r="I73" s="256"/>
      <c r="J73" s="256"/>
      <c r="K73" s="261" t="s">
        <v>21</v>
      </c>
      <c r="L73" s="301">
        <v>0.000141898148148148</v>
      </c>
      <c r="M73" s="240">
        <f t="shared" si="14"/>
        <v>0.000126147453703704</v>
      </c>
      <c r="N73" s="302">
        <v>0.889</v>
      </c>
      <c r="O73" s="187">
        <f t="shared" ref="O73:O75" si="16">_xlfn.RANK.EQ(M73,M$72:M$75,1)</f>
        <v>1</v>
      </c>
    </row>
    <row r="74" s="144" customFormat="1" spans="2:15">
      <c r="B74" s="256">
        <v>3</v>
      </c>
      <c r="C74" s="256" t="s">
        <v>109</v>
      </c>
      <c r="D74" s="262">
        <v>1983</v>
      </c>
      <c r="E74" s="256" t="s">
        <v>34</v>
      </c>
      <c r="F74" s="257">
        <v>40</v>
      </c>
      <c r="G74" s="261" t="s">
        <v>106</v>
      </c>
      <c r="H74" s="256"/>
      <c r="I74" s="256"/>
      <c r="J74" s="256"/>
      <c r="K74" s="261" t="s">
        <v>51</v>
      </c>
      <c r="L74" s="303">
        <v>0.00013599537037037</v>
      </c>
      <c r="M74" s="240">
        <f t="shared" si="14"/>
        <v>0.00013599537037037</v>
      </c>
      <c r="N74" s="304">
        <v>1</v>
      </c>
      <c r="O74" s="187">
        <f t="shared" si="16"/>
        <v>2</v>
      </c>
    </row>
    <row r="75" s="144" customFormat="1" spans="2:15">
      <c r="B75" s="256">
        <v>5</v>
      </c>
      <c r="C75" s="187" t="s">
        <v>110</v>
      </c>
      <c r="D75" s="263">
        <v>2005</v>
      </c>
      <c r="E75" s="187" t="s">
        <v>34</v>
      </c>
      <c r="F75" s="264"/>
      <c r="G75" s="233" t="s">
        <v>106</v>
      </c>
      <c r="H75" s="187"/>
      <c r="I75" s="187"/>
      <c r="J75" s="187"/>
      <c r="K75" s="233" t="s">
        <v>111</v>
      </c>
      <c r="L75" s="301">
        <v>0.000162731481481481</v>
      </c>
      <c r="M75" s="240">
        <f t="shared" si="14"/>
        <v>0.000162731481481481</v>
      </c>
      <c r="N75" s="212">
        <v>1</v>
      </c>
      <c r="O75" s="187">
        <f t="shared" si="16"/>
        <v>3</v>
      </c>
    </row>
    <row r="76" spans="12:15">
      <c r="L76" s="95"/>
      <c r="M76" s="95"/>
      <c r="N76" s="95"/>
      <c r="O76" s="95"/>
    </row>
    <row r="77" spans="2:11">
      <c r="B77" s="150"/>
      <c r="C77" s="101"/>
      <c r="D77" s="176"/>
      <c r="E77" s="102"/>
      <c r="F77" s="177"/>
      <c r="G77" s="178"/>
      <c r="H77" s="103"/>
      <c r="I77" s="103"/>
      <c r="J77" s="103"/>
      <c r="K77" s="178"/>
    </row>
    <row r="78" ht="15.75" spans="2:11">
      <c r="B78" s="150"/>
      <c r="C78" s="101"/>
      <c r="D78" s="176"/>
      <c r="E78" s="102"/>
      <c r="F78" s="177"/>
      <c r="G78" s="178"/>
      <c r="H78" s="103"/>
      <c r="I78" s="103"/>
      <c r="J78" s="103"/>
      <c r="K78" s="178"/>
    </row>
    <row r="79" ht="15.75" spans="2:11">
      <c r="B79" s="179" t="s">
        <v>112</v>
      </c>
      <c r="C79" s="180"/>
      <c r="D79" s="180"/>
      <c r="E79" s="180"/>
      <c r="F79" s="180"/>
      <c r="G79" s="180"/>
      <c r="H79" s="180"/>
      <c r="I79" s="180"/>
      <c r="J79" s="180"/>
      <c r="K79" s="232"/>
    </row>
    <row r="80" ht="15.6" customHeight="1" spans="2:14">
      <c r="B80" s="158" t="s">
        <v>3</v>
      </c>
      <c r="C80" s="158" t="s">
        <v>4</v>
      </c>
      <c r="D80" s="159" t="s">
        <v>5</v>
      </c>
      <c r="E80" s="158" t="s">
        <v>6</v>
      </c>
      <c r="F80" s="158" t="s">
        <v>7</v>
      </c>
      <c r="G80" s="160" t="s">
        <v>8</v>
      </c>
      <c r="H80" s="161"/>
      <c r="I80" s="161"/>
      <c r="J80" s="161"/>
      <c r="K80" s="158" t="s">
        <v>9</v>
      </c>
      <c r="L80" s="237" t="s">
        <v>11</v>
      </c>
      <c r="M80" s="237" t="s">
        <v>12</v>
      </c>
      <c r="N80" s="239" t="s">
        <v>13</v>
      </c>
    </row>
    <row r="81" spans="2:14">
      <c r="B81" s="162"/>
      <c r="C81" s="162"/>
      <c r="D81" s="163"/>
      <c r="E81" s="162"/>
      <c r="F81" s="162"/>
      <c r="G81" s="158"/>
      <c r="H81" s="165" t="s">
        <v>14</v>
      </c>
      <c r="I81" s="165" t="s">
        <v>15</v>
      </c>
      <c r="J81" s="165" t="s">
        <v>16</v>
      </c>
      <c r="K81" s="162"/>
      <c r="L81" s="237"/>
      <c r="M81" s="237"/>
      <c r="N81" s="239"/>
    </row>
    <row r="82" spans="2:14">
      <c r="B82" s="98">
        <v>1</v>
      </c>
      <c r="C82" s="265" t="s">
        <v>93</v>
      </c>
      <c r="D82" s="170">
        <v>33442</v>
      </c>
      <c r="E82" s="98" t="s">
        <v>18</v>
      </c>
      <c r="F82" s="174">
        <v>35</v>
      </c>
      <c r="G82" s="174" t="s">
        <v>88</v>
      </c>
      <c r="H82" s="98">
        <f>_xlfn.XLOOKUP($G82,' Point Scores Calculator Track '!$C$25:$C$47,' Point Scores Calculator Track '!D$25:D$47)</f>
        <v>1200</v>
      </c>
      <c r="I82" s="98">
        <f>_xlfn.XLOOKUP($G82,' Point Scores Calculator Track '!$C$25:$C$47,' Point Scores Calculator Track '!E$25:E$47)</f>
        <v>10.168221</v>
      </c>
      <c r="J82" s="98">
        <f>_xlfn.XLOOKUP($G82,' Point Scores Calculator Track '!$C$25:$C$47,' Point Scores Calculator Track '!F$25:F$47)</f>
        <v>267.1906</v>
      </c>
      <c r="K82" s="231" t="s">
        <v>21</v>
      </c>
      <c r="L82" s="240">
        <v>0.000600694444444444</v>
      </c>
      <c r="M82" s="305">
        <f>H82*EXP(-EXP(I82-J82*(1/(86400*L82))))</f>
        <v>2.08672348166918e-63</v>
      </c>
      <c r="N82" s="95">
        <f>_xlfn.RANK.EQ(M82,M$82:M$90,0)</f>
        <v>9</v>
      </c>
    </row>
    <row r="83" spans="2:14">
      <c r="B83" s="98">
        <v>2</v>
      </c>
      <c r="C83" s="265" t="s">
        <v>95</v>
      </c>
      <c r="D83" s="170">
        <v>38905</v>
      </c>
      <c r="E83" s="98" t="s">
        <v>18</v>
      </c>
      <c r="F83" s="174" t="s">
        <v>38</v>
      </c>
      <c r="G83" s="174" t="s">
        <v>88</v>
      </c>
      <c r="H83" s="98">
        <f>_xlfn.XLOOKUP($G83,' Point Scores Calculator Track '!$C$25:$C$47,' Point Scores Calculator Track '!D$25:D$47)</f>
        <v>1200</v>
      </c>
      <c r="I83" s="98">
        <f>_xlfn.XLOOKUP($G83,' Point Scores Calculator Track '!$C$25:$C$47,' Point Scores Calculator Track '!E$25:E$47)</f>
        <v>10.168221</v>
      </c>
      <c r="J83" s="98">
        <f>_xlfn.XLOOKUP($G83,' Point Scores Calculator Track '!$C$25:$C$47,' Point Scores Calculator Track '!F$25:F$47)</f>
        <v>267.1906</v>
      </c>
      <c r="K83" s="231" t="s">
        <v>21</v>
      </c>
      <c r="L83" s="240">
        <v>0.000421412037037037</v>
      </c>
      <c r="M83" s="305">
        <f>H83*EXP(-EXP(I83-J83*(1/(86400*L83))))</f>
        <v>5.26100095551463e-5</v>
      </c>
      <c r="N83" s="95">
        <f t="shared" ref="N83:N90" si="17">_xlfn.RANK.EQ(M83,M$82:M$90,0)</f>
        <v>4</v>
      </c>
    </row>
    <row r="84" spans="2:15">
      <c r="B84" s="98">
        <v>3</v>
      </c>
      <c r="C84" s="266" t="s">
        <v>113</v>
      </c>
      <c r="D84" s="267">
        <v>1995</v>
      </c>
      <c r="E84" s="198" t="s">
        <v>18</v>
      </c>
      <c r="F84" s="196">
        <v>20</v>
      </c>
      <c r="G84" s="196" t="s">
        <v>106</v>
      </c>
      <c r="H84" s="198">
        <v>1200</v>
      </c>
      <c r="I84" s="198">
        <v>10.168221</v>
      </c>
      <c r="J84" s="198">
        <v>267.1906</v>
      </c>
      <c r="K84" s="234" t="s">
        <v>51</v>
      </c>
      <c r="L84" s="306">
        <v>0.000488541666666667</v>
      </c>
      <c r="M84" s="307">
        <f t="shared" ref="M84:M93" si="18">H84*EXP(-EXP(I84-J84*(1/(86400*L84))))</f>
        <v>8.12755101843408e-18</v>
      </c>
      <c r="N84" s="235">
        <f t="shared" si="17"/>
        <v>5</v>
      </c>
      <c r="O84" s="246" t="s">
        <v>60</v>
      </c>
    </row>
    <row r="85" spans="2:14">
      <c r="B85" s="98">
        <v>4</v>
      </c>
      <c r="C85" s="169" t="s">
        <v>96</v>
      </c>
      <c r="D85" s="268">
        <v>32623</v>
      </c>
      <c r="E85" s="174" t="s">
        <v>58</v>
      </c>
      <c r="F85" s="174"/>
      <c r="G85" s="174" t="s">
        <v>97</v>
      </c>
      <c r="H85" s="98">
        <f>_xlfn.XLOOKUP($G85,' Point Scores Calculator Track '!$C$25:$C$47,' Point Scores Calculator Track '!D$25:D$47)</f>
        <v>1200</v>
      </c>
      <c r="I85" s="98">
        <f>_xlfn.XLOOKUP($G85,' Point Scores Calculator Track '!$C$25:$C$47,' Point Scores Calculator Track '!E$25:E$47)</f>
        <v>10.168221</v>
      </c>
      <c r="J85" s="98">
        <f>_xlfn.XLOOKUP($G85,' Point Scores Calculator Track '!$C$25:$C$47,' Point Scores Calculator Track '!F$25:F$47)</f>
        <v>258.4339</v>
      </c>
      <c r="K85" s="231" t="s">
        <v>59</v>
      </c>
      <c r="L85" s="240">
        <v>0.000291550925925926</v>
      </c>
      <c r="M85" s="305">
        <f t="shared" si="18"/>
        <v>481.645589526983</v>
      </c>
      <c r="N85" s="95">
        <f t="shared" si="17"/>
        <v>1</v>
      </c>
    </row>
    <row r="86" spans="2:15">
      <c r="B86" s="98">
        <v>5</v>
      </c>
      <c r="C86" s="193" t="s">
        <v>98</v>
      </c>
      <c r="D86" s="269">
        <v>36703</v>
      </c>
      <c r="E86" s="195" t="s">
        <v>58</v>
      </c>
      <c r="F86" s="196"/>
      <c r="G86" s="196" t="s">
        <v>86</v>
      </c>
      <c r="H86" s="198">
        <f>_xlfn.XLOOKUP($G86,' Point Scores Calculator Track '!$C$25:$C$47,' Point Scores Calculator Track '!D$25:D$47)</f>
        <v>1200</v>
      </c>
      <c r="I86" s="198">
        <f>_xlfn.XLOOKUP($G86,' Point Scores Calculator Track '!$C$25:$C$47,' Point Scores Calculator Track '!E$25:E$47)</f>
        <v>10.168221</v>
      </c>
      <c r="J86" s="198">
        <f>_xlfn.XLOOKUP($G86,' Point Scores Calculator Track '!$C$25:$C$47,' Point Scores Calculator Track '!F$25:F$47)</f>
        <v>281.9245</v>
      </c>
      <c r="K86" s="234" t="s">
        <v>59</v>
      </c>
      <c r="L86" s="306">
        <v>0.000427777777777778</v>
      </c>
      <c r="M86" s="307">
        <f t="shared" si="18"/>
        <v>0.00371793795533708</v>
      </c>
      <c r="N86" s="235">
        <f t="shared" si="17"/>
        <v>3</v>
      </c>
      <c r="O86" s="246" t="s">
        <v>60</v>
      </c>
    </row>
    <row r="87" ht="30" spans="2:14">
      <c r="B87" s="98">
        <v>6</v>
      </c>
      <c r="C87" s="172" t="s">
        <v>75</v>
      </c>
      <c r="D87" s="173">
        <v>1988</v>
      </c>
      <c r="E87" s="162" t="s">
        <v>18</v>
      </c>
      <c r="F87" s="168">
        <v>40</v>
      </c>
      <c r="G87" s="174" t="s">
        <v>88</v>
      </c>
      <c r="H87" s="98">
        <f>_xlfn.XLOOKUP($G87,' Point Scores Calculator Track '!$C$25:$C$47,' Point Scores Calculator Track '!D$25:D$47)</f>
        <v>1200</v>
      </c>
      <c r="I87" s="98">
        <f>_xlfn.XLOOKUP($G87,' Point Scores Calculator Track '!$C$25:$C$47,' Point Scores Calculator Track '!E$25:E$47)</f>
        <v>10.168221</v>
      </c>
      <c r="J87" s="98">
        <f>_xlfn.XLOOKUP($G87,' Point Scores Calculator Track '!$C$25:$C$47,' Point Scores Calculator Track '!F$25:F$47)</f>
        <v>267.1906</v>
      </c>
      <c r="K87" s="231" t="s">
        <v>76</v>
      </c>
      <c r="L87" s="240">
        <v>0.000389814814814815</v>
      </c>
      <c r="M87" s="305">
        <f t="shared" si="18"/>
        <v>0.104718065636174</v>
      </c>
      <c r="N87" s="95">
        <f t="shared" si="17"/>
        <v>2</v>
      </c>
    </row>
    <row r="88" spans="2:14">
      <c r="B88" s="98">
        <v>7</v>
      </c>
      <c r="C88" s="270" t="s">
        <v>114</v>
      </c>
      <c r="D88" s="271">
        <v>31391</v>
      </c>
      <c r="E88" s="272" t="s">
        <v>18</v>
      </c>
      <c r="F88" s="272">
        <v>20</v>
      </c>
      <c r="G88" s="168" t="s">
        <v>91</v>
      </c>
      <c r="H88" s="98">
        <f>_xlfn.XLOOKUP($G88,' Point Scores Calculator Track '!$C$25:$C$47,' Point Scores Calculator Track '!D$25:D$47)</f>
        <v>1200</v>
      </c>
      <c r="I88" s="98">
        <f>_xlfn.XLOOKUP($G88,' Point Scores Calculator Track '!$C$25:$C$47,' Point Scores Calculator Track '!E$25:E$47)</f>
        <v>10.168221</v>
      </c>
      <c r="J88" s="98">
        <f>_xlfn.XLOOKUP($G88,' Point Scores Calculator Track '!$C$25:$C$47,' Point Scores Calculator Track '!F$25:F$47)</f>
        <v>272.5886</v>
      </c>
      <c r="K88" s="229" t="s">
        <v>103</v>
      </c>
      <c r="L88" s="240">
        <v>0.000562847222222222</v>
      </c>
      <c r="M88" s="305">
        <f t="shared" si="18"/>
        <v>2.81073993534638e-39</v>
      </c>
      <c r="N88" s="95">
        <f t="shared" si="17"/>
        <v>8</v>
      </c>
    </row>
    <row r="89" spans="2:14">
      <c r="B89" s="98">
        <v>8</v>
      </c>
      <c r="C89" s="169" t="s">
        <v>101</v>
      </c>
      <c r="D89" s="268">
        <v>30857</v>
      </c>
      <c r="E89" s="174" t="s">
        <v>18</v>
      </c>
      <c r="F89" s="174">
        <v>40</v>
      </c>
      <c r="G89" s="168" t="s">
        <v>102</v>
      </c>
      <c r="H89" s="98">
        <f>_xlfn.XLOOKUP($G89,' Point Scores Calculator Track '!$C$25:$C$47,' Point Scores Calculator Track '!D$25:D$47)</f>
        <v>1200</v>
      </c>
      <c r="I89" s="98">
        <f>_xlfn.XLOOKUP($G89,' Point Scores Calculator Track '!$C$25:$C$47,' Point Scores Calculator Track '!E$25:E$47)</f>
        <v>10.168221</v>
      </c>
      <c r="J89" s="98">
        <f>_xlfn.XLOOKUP($G89,' Point Scores Calculator Track '!$C$25:$C$47,' Point Scores Calculator Track '!F$25:F$47)</f>
        <v>290.4821</v>
      </c>
      <c r="K89" s="229" t="s">
        <v>103</v>
      </c>
      <c r="L89" s="240">
        <v>0.000579513888888889</v>
      </c>
      <c r="M89" s="305">
        <f t="shared" si="18"/>
        <v>7.31182809341494e-32</v>
      </c>
      <c r="N89" s="95">
        <f t="shared" si="17"/>
        <v>7</v>
      </c>
    </row>
    <row r="90" spans="2:14">
      <c r="B90" s="98">
        <v>9</v>
      </c>
      <c r="C90" s="273" t="s">
        <v>104</v>
      </c>
      <c r="D90" s="167">
        <v>31713</v>
      </c>
      <c r="E90" s="94" t="s">
        <v>18</v>
      </c>
      <c r="F90" s="168">
        <v>40</v>
      </c>
      <c r="G90" s="168" t="s">
        <v>88</v>
      </c>
      <c r="H90" s="98">
        <f>_xlfn.XLOOKUP($G90,' Point Scores Calculator Track '!$C$25:$C$47,' Point Scores Calculator Track '!D$25:D$47)</f>
        <v>1200</v>
      </c>
      <c r="I90" s="98">
        <f>_xlfn.XLOOKUP($G90,' Point Scores Calculator Track '!$C$25:$C$47,' Point Scores Calculator Track '!E$25:E$47)</f>
        <v>10.168221</v>
      </c>
      <c r="J90" s="98">
        <f>_xlfn.XLOOKUP($G90,' Point Scores Calculator Track '!$C$25:$C$47,' Point Scores Calculator Track '!F$25:F$47)</f>
        <v>267.1906</v>
      </c>
      <c r="K90" s="229" t="s">
        <v>103</v>
      </c>
      <c r="L90" s="240">
        <v>0.000508333333333333</v>
      </c>
      <c r="M90" s="305">
        <f t="shared" si="18"/>
        <v>1.87501377149861e-23</v>
      </c>
      <c r="N90" s="95">
        <f t="shared" si="17"/>
        <v>6</v>
      </c>
    </row>
    <row r="91" s="144" customFormat="1" spans="2:14">
      <c r="B91" s="181">
        <v>1</v>
      </c>
      <c r="C91" s="274" t="s">
        <v>108</v>
      </c>
      <c r="D91" s="200">
        <v>35120</v>
      </c>
      <c r="E91" s="181" t="s">
        <v>34</v>
      </c>
      <c r="F91" s="201">
        <v>25</v>
      </c>
      <c r="G91" s="201" t="s">
        <v>88</v>
      </c>
      <c r="H91" s="181">
        <f>_xlfn.XLOOKUP($G91,' Point Scores Calculator Track '!$C$148:$C$170,' Point Scores Calculator Track '!D$148:D$170)</f>
        <v>1200</v>
      </c>
      <c r="I91" s="181">
        <f>_xlfn.XLOOKUP($G91,' Point Scores Calculator Track '!$C$148:$C$170,' Point Scores Calculator Track '!E$148:E$170)</f>
        <v>8.571835</v>
      </c>
      <c r="J91" s="181">
        <f>_xlfn.XLOOKUP($G91,' Point Scores Calculator Track '!$C$148:$C$170,' Point Scores Calculator Track '!F$148:F$170)</f>
        <v>269.8884</v>
      </c>
      <c r="K91" s="236" t="s">
        <v>21</v>
      </c>
      <c r="L91" s="301">
        <v>0.000523148148148148</v>
      </c>
      <c r="M91" s="308">
        <f t="shared" si="18"/>
        <v>0.0016864212264775</v>
      </c>
      <c r="N91" s="187">
        <f>_xlfn.RANK.EQ(M91,M$91:M$93,0)</f>
        <v>1</v>
      </c>
    </row>
    <row r="92" s="144" customFormat="1" spans="2:14">
      <c r="B92" s="181">
        <v>3</v>
      </c>
      <c r="C92" s="275" t="s">
        <v>107</v>
      </c>
      <c r="D92" s="276">
        <v>31644</v>
      </c>
      <c r="E92" s="201" t="s">
        <v>34</v>
      </c>
      <c r="F92" s="201">
        <v>40</v>
      </c>
      <c r="G92" s="185" t="s">
        <v>88</v>
      </c>
      <c r="H92" s="181">
        <f>_xlfn.XLOOKUP($G92,' Point Scores Calculator Track '!$C$148:$C$170,' Point Scores Calculator Track '!D$148:D$170)</f>
        <v>1200</v>
      </c>
      <c r="I92" s="181">
        <f>_xlfn.XLOOKUP($G92,' Point Scores Calculator Track '!$C$148:$C$170,' Point Scores Calculator Track '!E$148:E$170)</f>
        <v>8.571835</v>
      </c>
      <c r="J92" s="181">
        <f>_xlfn.XLOOKUP($G92,' Point Scores Calculator Track '!$C$148:$C$170,' Point Scores Calculator Track '!F$148:F$170)</f>
        <v>269.8884</v>
      </c>
      <c r="K92" s="233" t="s">
        <v>103</v>
      </c>
      <c r="L92" s="301">
        <v>0.000750810185185185</v>
      </c>
      <c r="M92" s="308">
        <f t="shared" si="18"/>
        <v>1.99752726100479e-33</v>
      </c>
      <c r="N92" s="187">
        <f>_xlfn.RANK.EQ(M92,M$91:M$93,0)</f>
        <v>3</v>
      </c>
    </row>
    <row r="93" spans="2:14">
      <c r="B93" s="181">
        <v>4</v>
      </c>
      <c r="C93" s="187" t="s">
        <v>80</v>
      </c>
      <c r="D93" s="277">
        <v>2005</v>
      </c>
      <c r="E93" s="187" t="s">
        <v>34</v>
      </c>
      <c r="F93" s="264"/>
      <c r="G93" s="233" t="s">
        <v>106</v>
      </c>
      <c r="H93" s="181">
        <v>1200</v>
      </c>
      <c r="I93" s="181">
        <v>8.571835</v>
      </c>
      <c r="J93" s="181">
        <v>269.8884</v>
      </c>
      <c r="K93" s="181" t="s">
        <v>79</v>
      </c>
      <c r="L93" s="309">
        <v>0.000574074074074074</v>
      </c>
      <c r="M93" s="308">
        <f t="shared" si="18"/>
        <v>1.37976773607751e-7</v>
      </c>
      <c r="N93" s="187">
        <f>_xlfn.RANK.EQ(M93,M$91:M$93,0)</f>
        <v>2</v>
      </c>
    </row>
    <row r="94" spans="1:14">
      <c r="A94" s="278" t="s">
        <v>115</v>
      </c>
      <c r="B94" s="279">
        <v>2</v>
      </c>
      <c r="C94" s="280" t="s">
        <v>78</v>
      </c>
      <c r="D94" s="281">
        <v>1983</v>
      </c>
      <c r="E94" s="279" t="s">
        <v>34</v>
      </c>
      <c r="F94" s="282">
        <v>40</v>
      </c>
      <c r="G94" s="282" t="s">
        <v>106</v>
      </c>
      <c r="H94" s="279">
        <v>1200</v>
      </c>
      <c r="I94" s="279">
        <v>8.571835</v>
      </c>
      <c r="J94" s="279">
        <v>269.8884</v>
      </c>
      <c r="K94" s="310" t="s">
        <v>51</v>
      </c>
      <c r="L94" s="311" t="s">
        <v>115</v>
      </c>
      <c r="M94" s="312"/>
      <c r="N94" s="313"/>
    </row>
    <row r="95" spans="12:14">
      <c r="L95" s="95"/>
      <c r="M95" s="95"/>
      <c r="N95" s="95"/>
    </row>
    <row r="96" ht="15.75" spans="2:11">
      <c r="B96" s="150"/>
      <c r="C96" s="101"/>
      <c r="D96" s="176"/>
      <c r="E96" s="102"/>
      <c r="F96" s="177"/>
      <c r="G96" s="178"/>
      <c r="H96" s="103"/>
      <c r="I96" s="103"/>
      <c r="J96" s="103"/>
      <c r="K96" s="178"/>
    </row>
    <row r="97" ht="15.75" spans="2:11">
      <c r="B97" s="179" t="s">
        <v>116</v>
      </c>
      <c r="C97" s="180"/>
      <c r="D97" s="180"/>
      <c r="E97" s="180"/>
      <c r="F97" s="180"/>
      <c r="G97" s="180"/>
      <c r="H97" s="180"/>
      <c r="I97" s="180"/>
      <c r="J97" s="180"/>
      <c r="K97" s="232"/>
    </row>
    <row r="98" spans="2:14">
      <c r="B98" s="158" t="s">
        <v>3</v>
      </c>
      <c r="C98" s="158" t="s">
        <v>4</v>
      </c>
      <c r="D98" s="159" t="s">
        <v>5</v>
      </c>
      <c r="E98" s="158" t="s">
        <v>6</v>
      </c>
      <c r="F98" s="158" t="s">
        <v>7</v>
      </c>
      <c r="G98" s="160" t="s">
        <v>8</v>
      </c>
      <c r="H98" s="161"/>
      <c r="I98" s="161"/>
      <c r="J98" s="161"/>
      <c r="K98" s="158" t="s">
        <v>9</v>
      </c>
      <c r="L98" s="237" t="s">
        <v>11</v>
      </c>
      <c r="M98" s="237" t="s">
        <v>12</v>
      </c>
      <c r="N98" s="239" t="s">
        <v>13</v>
      </c>
    </row>
    <row r="99" spans="2:14">
      <c r="B99" s="162"/>
      <c r="C99" s="162"/>
      <c r="D99" s="163"/>
      <c r="E99" s="162"/>
      <c r="F99" s="162"/>
      <c r="G99" s="158"/>
      <c r="H99" s="165" t="s">
        <v>14</v>
      </c>
      <c r="I99" s="165" t="s">
        <v>15</v>
      </c>
      <c r="J99" s="165" t="s">
        <v>16</v>
      </c>
      <c r="K99" s="162"/>
      <c r="L99" s="237"/>
      <c r="M99" s="237"/>
      <c r="N99" s="239"/>
    </row>
    <row r="100" spans="2:14">
      <c r="B100" s="98">
        <v>1</v>
      </c>
      <c r="C100" s="110" t="s">
        <v>94</v>
      </c>
      <c r="D100" s="170">
        <v>35018</v>
      </c>
      <c r="E100" s="98" t="s">
        <v>18</v>
      </c>
      <c r="F100" s="174">
        <v>40</v>
      </c>
      <c r="G100" s="174" t="s">
        <v>88</v>
      </c>
      <c r="H100" s="98">
        <f>_xlfn.XLOOKUP($G100,' Point Scores Calculator Track '!$C$48:$C$72,' Point Scores Calculator Track '!D$48:D$72)</f>
        <v>1200</v>
      </c>
      <c r="I100" s="98">
        <f>_xlfn.XLOOKUP($G100,' Point Scores Calculator Track '!$C$48:$C$72,' Point Scores Calculator Track '!E$48:E$72)</f>
        <v>9.834945</v>
      </c>
      <c r="J100" s="98">
        <f>_xlfn.XLOOKUP($G100,' Point Scores Calculator Track '!$C$48:$C$72,' Point Scores Calculator Track '!F$48:F$72)</f>
        <v>578.2293</v>
      </c>
      <c r="K100" s="231" t="s">
        <v>21</v>
      </c>
      <c r="L100" s="314">
        <v>0.000721875</v>
      </c>
      <c r="M100" s="305">
        <f>H100*EXP(-EXP(I100-J100*(1/(86400*L100))))</f>
        <v>206.93414339157</v>
      </c>
      <c r="N100" s="95">
        <f>_xlfn.RANK.EQ(M100,M$100:M$103,0)</f>
        <v>1</v>
      </c>
    </row>
    <row r="101" spans="2:14">
      <c r="B101" s="98">
        <v>2</v>
      </c>
      <c r="C101" s="218" t="s">
        <v>99</v>
      </c>
      <c r="D101" s="283">
        <v>36589</v>
      </c>
      <c r="E101" s="220" t="s">
        <v>58</v>
      </c>
      <c r="F101" s="174"/>
      <c r="G101" s="174" t="s">
        <v>100</v>
      </c>
      <c r="H101" s="98">
        <f>_xlfn.XLOOKUP($G101,' Point Scores Calculator Track '!$C$48:$C$72,' Point Scores Calculator Track '!D$48:D$72)</f>
        <v>1200</v>
      </c>
      <c r="I101" s="98">
        <f>_xlfn.XLOOKUP($G101,' Point Scores Calculator Track '!$C$48:$C$72,' Point Scores Calculator Track '!E$48:E$72)</f>
        <v>9.834945</v>
      </c>
      <c r="J101" s="98">
        <f>_xlfn.XLOOKUP($G101,' Point Scores Calculator Track '!$C$48:$C$72,' Point Scores Calculator Track '!F$48:F$72)</f>
        <v>552.674</v>
      </c>
      <c r="K101" s="231" t="s">
        <v>59</v>
      </c>
      <c r="L101" s="314">
        <v>0.000862962962962963</v>
      </c>
      <c r="M101" s="305">
        <f t="shared" ref="M101:M103" si="19">H101*EXP(-EXP(I101-J101*(1/(86400*L101))))</f>
        <v>0.0152433086634176</v>
      </c>
      <c r="N101" s="95">
        <f>_xlfn.RANK.EQ(M101,M$100:M$103,0)</f>
        <v>2</v>
      </c>
    </row>
    <row r="102" spans="2:14">
      <c r="B102" s="98">
        <v>3</v>
      </c>
      <c r="C102" s="272" t="s">
        <v>114</v>
      </c>
      <c r="D102" s="271">
        <v>31391</v>
      </c>
      <c r="E102" s="272" t="s">
        <v>18</v>
      </c>
      <c r="F102" s="272">
        <v>20</v>
      </c>
      <c r="G102" s="168" t="s">
        <v>91</v>
      </c>
      <c r="H102" s="98">
        <f>_xlfn.XLOOKUP($G102,' Point Scores Calculator Track '!$C$48:$C$72,' Point Scores Calculator Track '!D$48:D$72)</f>
        <v>1200</v>
      </c>
      <c r="I102" s="98">
        <f>_xlfn.XLOOKUP($G102,' Point Scores Calculator Track '!$C$48:$C$72,' Point Scores Calculator Track '!E$48:E$72)</f>
        <v>9.834945</v>
      </c>
      <c r="J102" s="98">
        <f>_xlfn.XLOOKUP($G102,' Point Scores Calculator Track '!$C$48:$C$72,' Point Scores Calculator Track '!F$48:F$72)</f>
        <v>587.1223</v>
      </c>
      <c r="K102" s="229" t="s">
        <v>103</v>
      </c>
      <c r="L102" s="314">
        <v>0.00135196759259259</v>
      </c>
      <c r="M102" s="305">
        <f t="shared" si="19"/>
        <v>7.07589891801996e-51</v>
      </c>
      <c r="N102" s="95">
        <f>_xlfn.RANK.EQ(M102,M$100:M$103,0)</f>
        <v>4</v>
      </c>
    </row>
    <row r="103" spans="2:14">
      <c r="B103" s="98">
        <v>4</v>
      </c>
      <c r="C103" s="110" t="s">
        <v>105</v>
      </c>
      <c r="D103" s="191">
        <v>1995</v>
      </c>
      <c r="E103" s="98" t="s">
        <v>18</v>
      </c>
      <c r="F103" s="174">
        <v>20</v>
      </c>
      <c r="G103" s="174" t="s">
        <v>106</v>
      </c>
      <c r="H103" s="98">
        <f>_xlfn.XLOOKUP($G103,' Point Scores Calculator Track '!$C$48:$C$72,' Point Scores Calculator Track '!D$48:D$72)</f>
        <v>1200</v>
      </c>
      <c r="I103" s="98">
        <f>_xlfn.XLOOKUP($G103,' Point Scores Calculator Track '!$C$48:$C$72,' Point Scores Calculator Track '!E$48:E$72)</f>
        <v>9.834945</v>
      </c>
      <c r="J103" s="98">
        <f>_xlfn.XLOOKUP($G103,' Point Scores Calculator Track '!$C$48:$C$72,' Point Scores Calculator Track '!F$48:F$72)</f>
        <v>545.1819</v>
      </c>
      <c r="K103" s="231" t="s">
        <v>117</v>
      </c>
      <c r="L103" s="314">
        <v>0.00105659722222222</v>
      </c>
      <c r="M103" s="305">
        <f t="shared" si="19"/>
        <v>2.53510007966412e-18</v>
      </c>
      <c r="N103" s="95">
        <f>_xlfn.RANK.EQ(M103,M$100:M$103,0)</f>
        <v>3</v>
      </c>
    </row>
    <row r="104" spans="1:14">
      <c r="A104" s="145" t="s">
        <v>115</v>
      </c>
      <c r="B104" s="98">
        <v>5</v>
      </c>
      <c r="C104" s="218" t="s">
        <v>118</v>
      </c>
      <c r="D104" s="283">
        <v>30470</v>
      </c>
      <c r="E104" s="220" t="s">
        <v>58</v>
      </c>
      <c r="F104" s="174"/>
      <c r="G104" s="174" t="s">
        <v>97</v>
      </c>
      <c r="H104" s="98">
        <f>_xlfn.XLOOKUP($G104,' Point Scores Calculator Track '!$C$48:$C$72,' Point Scores Calculator Track '!D$48:D$72)</f>
        <v>1200</v>
      </c>
      <c r="I104" s="98">
        <f>_xlfn.XLOOKUP($G104,' Point Scores Calculator Track '!$C$48:$C$72,' Point Scores Calculator Track '!E$48:E$72)</f>
        <v>9.834945</v>
      </c>
      <c r="J104" s="98">
        <f>_xlfn.XLOOKUP($G104,' Point Scores Calculator Track '!$C$48:$C$72,' Point Scores Calculator Track '!F$48:F$72)</f>
        <v>552.674</v>
      </c>
      <c r="K104" s="231" t="s">
        <v>59</v>
      </c>
      <c r="L104" s="95" t="s">
        <v>115</v>
      </c>
      <c r="M104" s="305"/>
      <c r="N104" s="95"/>
    </row>
    <row r="105" ht="15.75" spans="2:11">
      <c r="B105" s="150"/>
      <c r="C105" s="101"/>
      <c r="D105" s="176"/>
      <c r="E105" s="102"/>
      <c r="F105" s="177"/>
      <c r="G105" s="178"/>
      <c r="H105" s="103"/>
      <c r="I105" s="103"/>
      <c r="J105" s="103"/>
      <c r="K105" s="178"/>
    </row>
    <row r="106" ht="15.75" spans="2:11">
      <c r="B106" s="179" t="s">
        <v>119</v>
      </c>
      <c r="C106" s="180"/>
      <c r="D106" s="180"/>
      <c r="E106" s="180"/>
      <c r="F106" s="180"/>
      <c r="G106" s="180"/>
      <c r="H106" s="180"/>
      <c r="I106" s="180"/>
      <c r="J106" s="180"/>
      <c r="K106" s="232"/>
    </row>
    <row r="107" spans="2:14">
      <c r="B107" s="158" t="s">
        <v>3</v>
      </c>
      <c r="C107" s="158" t="s">
        <v>4</v>
      </c>
      <c r="D107" s="159" t="s">
        <v>5</v>
      </c>
      <c r="E107" s="158" t="s">
        <v>6</v>
      </c>
      <c r="F107" s="158" t="s">
        <v>7</v>
      </c>
      <c r="G107" s="160" t="s">
        <v>8</v>
      </c>
      <c r="H107" s="161"/>
      <c r="I107" s="161"/>
      <c r="J107" s="161"/>
      <c r="K107" s="158" t="s">
        <v>9</v>
      </c>
      <c r="L107" s="237" t="s">
        <v>11</v>
      </c>
      <c r="M107" s="238" t="s">
        <v>82</v>
      </c>
      <c r="N107" s="239" t="s">
        <v>13</v>
      </c>
    </row>
    <row r="108" ht="32.4" customHeight="1" spans="2:14">
      <c r="B108" s="162"/>
      <c r="C108" s="162"/>
      <c r="D108" s="163"/>
      <c r="E108" s="162"/>
      <c r="F108" s="162"/>
      <c r="G108" s="158"/>
      <c r="H108" s="222" t="s">
        <v>84</v>
      </c>
      <c r="I108" s="222"/>
      <c r="J108" s="222"/>
      <c r="K108" s="162"/>
      <c r="L108" s="237"/>
      <c r="M108" s="238"/>
      <c r="N108" s="239"/>
    </row>
    <row r="109" spans="2:14">
      <c r="B109" s="284">
        <v>1</v>
      </c>
      <c r="C109" s="124" t="s">
        <v>45</v>
      </c>
      <c r="D109" s="205">
        <v>1988</v>
      </c>
      <c r="E109" s="284" t="s">
        <v>18</v>
      </c>
      <c r="F109" s="124">
        <v>15</v>
      </c>
      <c r="G109" s="124" t="s">
        <v>46</v>
      </c>
      <c r="H109" s="284">
        <v>1</v>
      </c>
      <c r="I109" s="284"/>
      <c r="J109" s="284"/>
      <c r="K109" s="124" t="s">
        <v>47</v>
      </c>
      <c r="L109" s="314">
        <v>0.000175925925925926</v>
      </c>
      <c r="M109" s="314">
        <f>H109*L109</f>
        <v>0.000175925925925926</v>
      </c>
      <c r="N109" s="95">
        <f>_xlfn.RANK.EQ(M109,M$109:M$112,1)</f>
        <v>4</v>
      </c>
    </row>
    <row r="110" spans="2:15">
      <c r="B110" s="284">
        <v>3</v>
      </c>
      <c r="C110" s="285" t="s">
        <v>120</v>
      </c>
      <c r="D110" s="286">
        <v>1992</v>
      </c>
      <c r="E110" s="285" t="s">
        <v>18</v>
      </c>
      <c r="F110" s="287"/>
      <c r="G110" s="287" t="s">
        <v>46</v>
      </c>
      <c r="H110" s="285">
        <v>1</v>
      </c>
      <c r="I110" s="285"/>
      <c r="J110" s="285"/>
      <c r="K110" s="287" t="s">
        <v>54</v>
      </c>
      <c r="L110" s="315">
        <v>0.000147106481481481</v>
      </c>
      <c r="M110" s="315">
        <f t="shared" ref="M110:M113" si="20">H110*L110</f>
        <v>0.000147106481481481</v>
      </c>
      <c r="N110" s="235">
        <f>_xlfn.RANK.EQ(M110,M$109:M$112,1)</f>
        <v>2</v>
      </c>
      <c r="O110" s="246" t="s">
        <v>60</v>
      </c>
    </row>
    <row r="111" spans="2:14">
      <c r="B111" s="284">
        <v>6</v>
      </c>
      <c r="C111" s="124" t="s">
        <v>121</v>
      </c>
      <c r="D111" s="248">
        <v>27770</v>
      </c>
      <c r="E111" s="124" t="s">
        <v>58</v>
      </c>
      <c r="F111" s="124"/>
      <c r="G111" s="124" t="s">
        <v>46</v>
      </c>
      <c r="H111" s="284">
        <v>1</v>
      </c>
      <c r="I111" s="284"/>
      <c r="J111" s="284"/>
      <c r="K111" s="124" t="s">
        <v>59</v>
      </c>
      <c r="L111" s="314">
        <v>0.000157638888888889</v>
      </c>
      <c r="M111" s="314">
        <f t="shared" si="20"/>
        <v>0.000157638888888889</v>
      </c>
      <c r="N111" s="95">
        <f>_xlfn.RANK.EQ(M111,M$109:M$112,1)</f>
        <v>3</v>
      </c>
    </row>
    <row r="112" spans="2:15">
      <c r="B112" s="284">
        <v>7</v>
      </c>
      <c r="C112" s="285" t="s">
        <v>122</v>
      </c>
      <c r="D112" s="286">
        <v>1989</v>
      </c>
      <c r="E112" s="285" t="s">
        <v>18</v>
      </c>
      <c r="F112" s="287"/>
      <c r="G112" s="287" t="s">
        <v>123</v>
      </c>
      <c r="H112" s="288">
        <v>0.939</v>
      </c>
      <c r="I112" s="285"/>
      <c r="J112" s="285"/>
      <c r="K112" s="287" t="s">
        <v>54</v>
      </c>
      <c r="L112" s="315">
        <v>0.00014837962962963</v>
      </c>
      <c r="M112" s="315">
        <f t="shared" si="20"/>
        <v>0.000139328472222222</v>
      </c>
      <c r="N112" s="235">
        <f>_xlfn.RANK.EQ(M112,M$109:M$112,1)</f>
        <v>1</v>
      </c>
      <c r="O112" s="246" t="s">
        <v>60</v>
      </c>
    </row>
    <row r="113" spans="2:14">
      <c r="B113" s="284">
        <v>2</v>
      </c>
      <c r="C113" s="284" t="s">
        <v>33</v>
      </c>
      <c r="D113" s="223">
        <v>39981</v>
      </c>
      <c r="E113" s="284" t="s">
        <v>34</v>
      </c>
      <c r="F113" s="124" t="s">
        <v>35</v>
      </c>
      <c r="G113" s="124" t="s">
        <v>124</v>
      </c>
      <c r="H113" s="284">
        <v>1</v>
      </c>
      <c r="I113" s="284"/>
      <c r="J113" s="284"/>
      <c r="K113" s="124" t="s">
        <v>21</v>
      </c>
      <c r="L113" s="95"/>
      <c r="M113" s="95">
        <f t="shared" si="20"/>
        <v>0</v>
      </c>
      <c r="N113" s="95"/>
    </row>
    <row r="114" ht="15.75"/>
    <row r="115" ht="15.75" spans="2:11">
      <c r="B115" s="179" t="s">
        <v>125</v>
      </c>
      <c r="C115" s="180"/>
      <c r="D115" s="180"/>
      <c r="E115" s="180"/>
      <c r="F115" s="180"/>
      <c r="G115" s="180"/>
      <c r="H115" s="180"/>
      <c r="I115" s="180"/>
      <c r="J115" s="180"/>
      <c r="K115" s="232"/>
    </row>
    <row r="116" spans="2:14">
      <c r="B116" s="158" t="s">
        <v>3</v>
      </c>
      <c r="C116" s="158" t="s">
        <v>4</v>
      </c>
      <c r="D116" s="159" t="s">
        <v>5</v>
      </c>
      <c r="E116" s="158" t="s">
        <v>6</v>
      </c>
      <c r="F116" s="158" t="s">
        <v>7</v>
      </c>
      <c r="G116" s="160" t="s">
        <v>8</v>
      </c>
      <c r="H116" s="161"/>
      <c r="I116" s="161"/>
      <c r="J116" s="161"/>
      <c r="K116" s="158" t="s">
        <v>9</v>
      </c>
      <c r="L116" s="237" t="s">
        <v>11</v>
      </c>
      <c r="M116" s="238" t="s">
        <v>82</v>
      </c>
      <c r="N116" s="239" t="s">
        <v>13</v>
      </c>
    </row>
    <row r="117" ht="51.6" customHeight="1" spans="2:14">
      <c r="B117" s="162"/>
      <c r="C117" s="162"/>
      <c r="D117" s="163"/>
      <c r="E117" s="162"/>
      <c r="F117" s="162"/>
      <c r="G117" s="158"/>
      <c r="H117" s="222" t="s">
        <v>126</v>
      </c>
      <c r="I117" s="222"/>
      <c r="J117" s="222"/>
      <c r="K117" s="162"/>
      <c r="L117" s="237"/>
      <c r="M117" s="238"/>
      <c r="N117" s="239"/>
    </row>
    <row r="118" ht="30" spans="2:14">
      <c r="B118" s="98">
        <v>1</v>
      </c>
      <c r="C118" s="284" t="s">
        <v>127</v>
      </c>
      <c r="D118" s="191" t="s">
        <v>128</v>
      </c>
      <c r="E118" s="98" t="s">
        <v>18</v>
      </c>
      <c r="F118" s="203">
        <v>0.15</v>
      </c>
      <c r="G118" s="174" t="s">
        <v>88</v>
      </c>
      <c r="H118" s="142">
        <v>1</v>
      </c>
      <c r="I118" s="99"/>
      <c r="J118" s="99"/>
      <c r="K118" s="231" t="s">
        <v>65</v>
      </c>
      <c r="L118" s="240">
        <v>0.000133912037037037</v>
      </c>
      <c r="M118" s="240">
        <f>H118*L118</f>
        <v>0.000133912037037037</v>
      </c>
      <c r="N118" s="95">
        <f t="shared" ref="N118:N125" si="21">_xlfn.RANK.EQ(M118,M$118:M$124,1)</f>
        <v>3</v>
      </c>
    </row>
    <row r="119" ht="30" spans="2:14">
      <c r="B119" s="98">
        <v>2</v>
      </c>
      <c r="C119" s="284" t="s">
        <v>129</v>
      </c>
      <c r="D119" s="191" t="s">
        <v>130</v>
      </c>
      <c r="E119" s="98" t="s">
        <v>18</v>
      </c>
      <c r="F119" s="203">
        <v>0.3</v>
      </c>
      <c r="G119" s="174" t="s">
        <v>88</v>
      </c>
      <c r="H119" s="142">
        <v>1</v>
      </c>
      <c r="I119" s="99"/>
      <c r="J119" s="99"/>
      <c r="K119" s="231" t="s">
        <v>65</v>
      </c>
      <c r="L119" s="240">
        <v>0.000148148148148148</v>
      </c>
      <c r="M119" s="240">
        <f t="shared" ref="M119:M130" si="22">H119*L119</f>
        <v>0.000148148148148148</v>
      </c>
      <c r="N119" s="95">
        <f t="shared" si="21"/>
        <v>5</v>
      </c>
    </row>
    <row r="120" ht="30" spans="2:14">
      <c r="B120" s="98">
        <v>3</v>
      </c>
      <c r="C120" s="284" t="s">
        <v>63</v>
      </c>
      <c r="D120" s="191" t="s">
        <v>64</v>
      </c>
      <c r="E120" s="98" t="s">
        <v>18</v>
      </c>
      <c r="F120" s="203">
        <v>0.1</v>
      </c>
      <c r="G120" s="174" t="s">
        <v>91</v>
      </c>
      <c r="H120" s="242">
        <v>0.931</v>
      </c>
      <c r="I120" s="99"/>
      <c r="J120" s="99"/>
      <c r="K120" s="231" t="s">
        <v>65</v>
      </c>
      <c r="L120" s="240">
        <v>0.000190856481481481</v>
      </c>
      <c r="M120" s="240">
        <f t="shared" si="22"/>
        <v>0.000177687384259259</v>
      </c>
      <c r="N120" s="95">
        <f t="shared" si="21"/>
        <v>6</v>
      </c>
    </row>
    <row r="121" spans="2:14">
      <c r="B121" s="98">
        <v>4</v>
      </c>
      <c r="C121" s="284" t="s">
        <v>131</v>
      </c>
      <c r="D121" s="170">
        <v>33236</v>
      </c>
      <c r="E121" s="98" t="s">
        <v>18</v>
      </c>
      <c r="F121" s="174">
        <v>25</v>
      </c>
      <c r="G121" s="174" t="s">
        <v>132</v>
      </c>
      <c r="H121" s="242">
        <v>0.931</v>
      </c>
      <c r="I121" s="98"/>
      <c r="J121" s="98"/>
      <c r="K121" s="231" t="s">
        <v>21</v>
      </c>
      <c r="L121" s="240">
        <v>0.000140046296296296</v>
      </c>
      <c r="M121" s="240">
        <f t="shared" si="22"/>
        <v>0.000130383101851852</v>
      </c>
      <c r="N121" s="95">
        <f t="shared" si="21"/>
        <v>2</v>
      </c>
    </row>
    <row r="122" ht="30" spans="2:14">
      <c r="B122" s="98">
        <v>5</v>
      </c>
      <c r="C122" s="124" t="s">
        <v>133</v>
      </c>
      <c r="D122" s="192">
        <v>2005</v>
      </c>
      <c r="E122" s="174" t="s">
        <v>18</v>
      </c>
      <c r="F122" s="174">
        <v>10</v>
      </c>
      <c r="G122" s="174" t="s">
        <v>134</v>
      </c>
      <c r="H122" s="289">
        <v>0.699</v>
      </c>
      <c r="I122" s="142"/>
      <c r="J122" s="142"/>
      <c r="K122" s="189" t="s">
        <v>135</v>
      </c>
      <c r="L122" s="240">
        <v>0.000515277777777778</v>
      </c>
      <c r="M122" s="240">
        <f t="shared" si="22"/>
        <v>0.000360179166666667</v>
      </c>
      <c r="N122" s="95">
        <f t="shared" si="21"/>
        <v>7</v>
      </c>
    </row>
    <row r="123" ht="30" spans="2:15">
      <c r="B123" s="98">
        <v>6</v>
      </c>
      <c r="C123" s="287" t="s">
        <v>136</v>
      </c>
      <c r="D123" s="290">
        <v>1983</v>
      </c>
      <c r="E123" s="196" t="s">
        <v>18</v>
      </c>
      <c r="F123" s="196">
        <v>20</v>
      </c>
      <c r="G123" s="196" t="s">
        <v>137</v>
      </c>
      <c r="H123" s="291">
        <v>0.931</v>
      </c>
      <c r="I123" s="316"/>
      <c r="J123" s="316"/>
      <c r="K123" s="197" t="s">
        <v>135</v>
      </c>
      <c r="L123" s="306">
        <v>0.000129861111111111</v>
      </c>
      <c r="M123" s="306">
        <f t="shared" si="22"/>
        <v>0.000120900694444444</v>
      </c>
      <c r="N123" s="235">
        <f t="shared" si="21"/>
        <v>1</v>
      </c>
      <c r="O123" s="246" t="s">
        <v>60</v>
      </c>
    </row>
    <row r="124" spans="2:14">
      <c r="B124" s="98">
        <v>7</v>
      </c>
      <c r="C124" s="124" t="s">
        <v>138</v>
      </c>
      <c r="D124" s="192">
        <v>2004</v>
      </c>
      <c r="E124" s="174" t="s">
        <v>18</v>
      </c>
      <c r="F124" s="174"/>
      <c r="G124" s="174" t="s">
        <v>86</v>
      </c>
      <c r="H124" s="242">
        <v>0.885</v>
      </c>
      <c r="I124" s="142"/>
      <c r="J124" s="142"/>
      <c r="K124" s="189" t="s">
        <v>135</v>
      </c>
      <c r="L124" s="240">
        <v>0.000160763888888889</v>
      </c>
      <c r="M124" s="240">
        <f t="shared" si="22"/>
        <v>0.000142276041666667</v>
      </c>
      <c r="N124" s="95">
        <f t="shared" si="21"/>
        <v>4</v>
      </c>
    </row>
    <row r="125" spans="1:14">
      <c r="A125" s="278" t="s">
        <v>115</v>
      </c>
      <c r="B125" s="98">
        <v>8</v>
      </c>
      <c r="C125" s="292" t="s">
        <v>85</v>
      </c>
      <c r="D125" s="293">
        <v>40698</v>
      </c>
      <c r="E125" s="279" t="s">
        <v>18</v>
      </c>
      <c r="F125" s="282" t="s">
        <v>38</v>
      </c>
      <c r="G125" s="282" t="s">
        <v>132</v>
      </c>
      <c r="H125" s="294">
        <v>0.931</v>
      </c>
      <c r="I125" s="279"/>
      <c r="J125" s="279"/>
      <c r="K125" s="310" t="s">
        <v>21</v>
      </c>
      <c r="L125" s="311">
        <v>0.00014375</v>
      </c>
      <c r="M125" s="311">
        <f t="shared" si="22"/>
        <v>0.00013383125</v>
      </c>
      <c r="N125" s="313" t="e">
        <f t="shared" si="21"/>
        <v>#N/A</v>
      </c>
    </row>
    <row r="126" ht="30" spans="2:15">
      <c r="B126" s="181">
        <v>1</v>
      </c>
      <c r="C126" s="295" t="s">
        <v>139</v>
      </c>
      <c r="D126" s="296">
        <v>1978</v>
      </c>
      <c r="E126" s="297" t="s">
        <v>34</v>
      </c>
      <c r="F126" s="297">
        <v>20</v>
      </c>
      <c r="G126" s="196" t="s">
        <v>140</v>
      </c>
      <c r="H126" s="291">
        <v>0.875</v>
      </c>
      <c r="I126" s="316"/>
      <c r="J126" s="316"/>
      <c r="K126" s="197" t="s">
        <v>135</v>
      </c>
      <c r="L126" s="306">
        <v>0.000183564814814815</v>
      </c>
      <c r="M126" s="306">
        <f t="shared" si="22"/>
        <v>0.000160619212962963</v>
      </c>
      <c r="N126" s="235">
        <f>_xlfn.RANK.EQ(M126,M$126:M$130,1)</f>
        <v>2</v>
      </c>
      <c r="O126" s="246" t="s">
        <v>60</v>
      </c>
    </row>
    <row r="127" ht="30" spans="2:14">
      <c r="B127" s="181">
        <v>2</v>
      </c>
      <c r="C127" s="298" t="s">
        <v>141</v>
      </c>
      <c r="D127" s="299">
        <v>1967</v>
      </c>
      <c r="E127" s="185" t="s">
        <v>34</v>
      </c>
      <c r="F127" s="185">
        <v>10</v>
      </c>
      <c r="G127" s="201" t="s">
        <v>142</v>
      </c>
      <c r="H127" s="242">
        <v>0.931</v>
      </c>
      <c r="I127" s="209"/>
      <c r="J127" s="209"/>
      <c r="K127" s="202" t="s">
        <v>135</v>
      </c>
      <c r="L127" s="240">
        <v>0.000163310185185185</v>
      </c>
      <c r="M127" s="240">
        <f t="shared" si="22"/>
        <v>0.000152041782407407</v>
      </c>
      <c r="N127" s="95">
        <f>_xlfn.RANK.EQ(M127,M$126:M$130,1)</f>
        <v>1</v>
      </c>
    </row>
    <row r="128" spans="2:14">
      <c r="B128" s="181">
        <v>3</v>
      </c>
      <c r="C128" s="298" t="s">
        <v>143</v>
      </c>
      <c r="D128" s="299">
        <v>1983</v>
      </c>
      <c r="E128" s="185" t="s">
        <v>34</v>
      </c>
      <c r="F128" s="185">
        <v>40</v>
      </c>
      <c r="G128" s="185" t="s">
        <v>88</v>
      </c>
      <c r="H128" s="185">
        <v>1</v>
      </c>
      <c r="I128" s="185"/>
      <c r="J128" s="185"/>
      <c r="K128" s="202" t="s">
        <v>135</v>
      </c>
      <c r="L128" s="240">
        <v>0.000205555555555556</v>
      </c>
      <c r="M128" s="240">
        <f t="shared" si="22"/>
        <v>0.000205555555555556</v>
      </c>
      <c r="N128" s="95">
        <f>_xlfn.RANK.EQ(M128,M$126:M$130,1)</f>
        <v>4</v>
      </c>
    </row>
    <row r="129" ht="30" spans="2:14">
      <c r="B129" s="181">
        <v>4</v>
      </c>
      <c r="C129" s="298" t="s">
        <v>144</v>
      </c>
      <c r="D129" s="299">
        <v>1983</v>
      </c>
      <c r="E129" s="185" t="s">
        <v>34</v>
      </c>
      <c r="F129" s="185">
        <v>20</v>
      </c>
      <c r="G129" s="185" t="s">
        <v>145</v>
      </c>
      <c r="H129" s="242">
        <v>0.875</v>
      </c>
      <c r="I129" s="185"/>
      <c r="J129" s="185"/>
      <c r="K129" s="202" t="s">
        <v>135</v>
      </c>
      <c r="L129" s="240">
        <v>0.000194212962962963</v>
      </c>
      <c r="M129" s="240">
        <f t="shared" si="22"/>
        <v>0.000169936342592593</v>
      </c>
      <c r="N129" s="95">
        <f>_xlfn.RANK.EQ(M129,M$126:M$130,1)</f>
        <v>3</v>
      </c>
    </row>
    <row r="130" spans="2:14">
      <c r="B130" s="181">
        <v>5</v>
      </c>
      <c r="C130" s="298" t="s">
        <v>146</v>
      </c>
      <c r="D130" s="299">
        <v>1983</v>
      </c>
      <c r="E130" s="185" t="s">
        <v>34</v>
      </c>
      <c r="F130" s="185">
        <v>20</v>
      </c>
      <c r="G130" s="185" t="s">
        <v>147</v>
      </c>
      <c r="H130" s="242">
        <v>0.931</v>
      </c>
      <c r="I130" s="185"/>
      <c r="J130" s="185"/>
      <c r="K130" s="202" t="s">
        <v>135</v>
      </c>
      <c r="L130" s="240">
        <v>0.000237615740740741</v>
      </c>
      <c r="M130" s="240">
        <f t="shared" si="22"/>
        <v>0.00022122025462963</v>
      </c>
      <c r="N130" s="95">
        <f>_xlfn.RANK.EQ(M130,M$126:M$130,1)</f>
        <v>5</v>
      </c>
    </row>
    <row r="131" spans="12:14">
      <c r="L131" s="95"/>
      <c r="M131" s="95"/>
      <c r="N131" s="95"/>
    </row>
    <row r="132" spans="12:14">
      <c r="L132" s="95"/>
      <c r="M132" s="95"/>
      <c r="N132" s="95"/>
    </row>
    <row r="133" spans="12:14">
      <c r="L133" s="95"/>
      <c r="M133" s="95"/>
      <c r="N133" s="95"/>
    </row>
    <row r="134" spans="12:14">
      <c r="L134" s="95"/>
      <c r="M134" s="95"/>
      <c r="N134" s="95"/>
    </row>
    <row r="135" spans="12:14">
      <c r="L135" s="95"/>
      <c r="M135" s="95"/>
      <c r="N135" s="95"/>
    </row>
    <row r="136" spans="2:14">
      <c r="B136" s="98"/>
      <c r="C136" s="100"/>
      <c r="D136" s="317"/>
      <c r="E136" s="96"/>
      <c r="F136" s="171"/>
      <c r="G136" s="230"/>
      <c r="H136" s="97"/>
      <c r="I136" s="97"/>
      <c r="J136" s="97"/>
      <c r="K136" s="230"/>
      <c r="L136" s="95"/>
      <c r="M136" s="95"/>
      <c r="N136" s="95"/>
    </row>
    <row r="137" spans="2:11">
      <c r="B137" s="150"/>
      <c r="C137" s="101"/>
      <c r="D137" s="176"/>
      <c r="E137" s="102"/>
      <c r="F137" s="177"/>
      <c r="G137" s="178"/>
      <c r="H137" s="103"/>
      <c r="I137" s="103"/>
      <c r="J137" s="103"/>
      <c r="K137" s="178"/>
    </row>
    <row r="138" ht="15.75" spans="2:11">
      <c r="B138" s="150"/>
      <c r="C138" s="101"/>
      <c r="D138" s="176"/>
      <c r="E138" s="102"/>
      <c r="F138" s="177"/>
      <c r="G138" s="178"/>
      <c r="H138" s="103"/>
      <c r="I138" s="103"/>
      <c r="J138" s="103"/>
      <c r="K138" s="178"/>
    </row>
    <row r="139" ht="15.75" spans="2:11">
      <c r="B139" s="179" t="s">
        <v>148</v>
      </c>
      <c r="C139" s="180"/>
      <c r="D139" s="180"/>
      <c r="E139" s="180"/>
      <c r="F139" s="180"/>
      <c r="G139" s="180"/>
      <c r="H139" s="180"/>
      <c r="I139" s="180"/>
      <c r="J139" s="180"/>
      <c r="K139" s="232"/>
    </row>
    <row r="140" spans="2:20">
      <c r="B140" s="158" t="s">
        <v>3</v>
      </c>
      <c r="C140" s="158" t="s">
        <v>4</v>
      </c>
      <c r="D140" s="159" t="s">
        <v>5</v>
      </c>
      <c r="E140" s="158" t="s">
        <v>6</v>
      </c>
      <c r="F140" s="158" t="s">
        <v>7</v>
      </c>
      <c r="G140" s="160" t="s">
        <v>8</v>
      </c>
      <c r="H140" s="161"/>
      <c r="I140" s="161"/>
      <c r="J140" s="161"/>
      <c r="K140" s="158" t="s">
        <v>9</v>
      </c>
      <c r="L140" s="227" t="s">
        <v>10</v>
      </c>
      <c r="M140" s="227"/>
      <c r="N140" s="227"/>
      <c r="O140" s="227"/>
      <c r="P140" s="227"/>
      <c r="Q140" s="227"/>
      <c r="R140" s="237" t="s">
        <v>11</v>
      </c>
      <c r="S140" s="237" t="s">
        <v>12</v>
      </c>
      <c r="T140" s="239" t="s">
        <v>13</v>
      </c>
    </row>
    <row r="141" spans="2:20">
      <c r="B141" s="162"/>
      <c r="C141" s="162"/>
      <c r="D141" s="163"/>
      <c r="E141" s="162"/>
      <c r="F141" s="162"/>
      <c r="G141" s="158"/>
      <c r="H141" s="222" t="s">
        <v>14</v>
      </c>
      <c r="I141" s="222" t="s">
        <v>15</v>
      </c>
      <c r="J141" s="222" t="s">
        <v>16</v>
      </c>
      <c r="K141" s="162"/>
      <c r="L141" s="228">
        <v>1</v>
      </c>
      <c r="M141" s="228">
        <v>2</v>
      </c>
      <c r="N141" s="228">
        <v>3</v>
      </c>
      <c r="O141" s="228">
        <v>4</v>
      </c>
      <c r="P141" s="228">
        <v>5</v>
      </c>
      <c r="Q141" s="228">
        <v>6</v>
      </c>
      <c r="R141" s="237"/>
      <c r="S141" s="237"/>
      <c r="T141" s="239"/>
    </row>
    <row r="142" spans="2:20">
      <c r="B142" s="98">
        <v>1</v>
      </c>
      <c r="C142" s="110" t="s">
        <v>149</v>
      </c>
      <c r="D142" s="191">
        <v>1984</v>
      </c>
      <c r="E142" s="98" t="s">
        <v>18</v>
      </c>
      <c r="F142" s="171"/>
      <c r="G142" s="174" t="s">
        <v>150</v>
      </c>
      <c r="H142" s="142">
        <f>_xlfn.XLOOKUP($G142,'Point Scores Calculator Field'!$C$28:$C$53,'Point Scores Calculator Field'!D$28:D$53)</f>
        <v>1200</v>
      </c>
      <c r="I142" s="142">
        <f>_xlfn.XLOOKUP($G142,'Point Scores Calculator Field'!$C$28:$C$53,'Point Scores Calculator Field'!E$28:E$53)</f>
        <v>2.585422</v>
      </c>
      <c r="J142" s="142">
        <f>_xlfn.XLOOKUP($G142,'Point Scores Calculator Field'!$C$28:$C$53,'Point Scores Calculator Field'!F$28:F$53)</f>
        <v>0.182634</v>
      </c>
      <c r="K142" s="231" t="s">
        <v>54</v>
      </c>
      <c r="L142" s="99">
        <v>12.25</v>
      </c>
      <c r="M142" s="99">
        <v>12.38</v>
      </c>
      <c r="N142" s="95">
        <v>11.9</v>
      </c>
      <c r="O142" s="95">
        <v>12.1</v>
      </c>
      <c r="P142" s="95">
        <v>11.66</v>
      </c>
      <c r="Q142" s="95">
        <v>12.28</v>
      </c>
      <c r="R142" s="95">
        <f>MAX(L142:Q142)</f>
        <v>12.38</v>
      </c>
      <c r="S142" s="243">
        <f>H142*EXP(-EXP(I142-(J142*R142)))</f>
        <v>300.924158151716</v>
      </c>
      <c r="T142" s="95">
        <f>_xlfn.RANK.EQ(S142,S$142:S$144,0)</f>
        <v>2</v>
      </c>
    </row>
    <row r="143" spans="2:21">
      <c r="B143" s="98">
        <v>2</v>
      </c>
      <c r="C143" s="208" t="s">
        <v>151</v>
      </c>
      <c r="D143" s="267">
        <v>1967</v>
      </c>
      <c r="E143" s="198" t="s">
        <v>18</v>
      </c>
      <c r="F143" s="318"/>
      <c r="G143" s="196" t="s">
        <v>150</v>
      </c>
      <c r="H143" s="316">
        <f>_xlfn.XLOOKUP($G143,'Point Scores Calculator Field'!$C$28:$C$53,'Point Scores Calculator Field'!D$28:D$53)</f>
        <v>1200</v>
      </c>
      <c r="I143" s="316">
        <f>_xlfn.XLOOKUP($G143,'Point Scores Calculator Field'!$C$28:$C$53,'Point Scores Calculator Field'!E$28:E$53)</f>
        <v>2.585422</v>
      </c>
      <c r="J143" s="316">
        <f>_xlfn.XLOOKUP($G143,'Point Scores Calculator Field'!$C$28:$C$53,'Point Scores Calculator Field'!F$28:F$53)</f>
        <v>0.182634</v>
      </c>
      <c r="K143" s="234" t="s">
        <v>54</v>
      </c>
      <c r="L143" s="208">
        <v>15.4</v>
      </c>
      <c r="M143" s="208" t="s">
        <v>42</v>
      </c>
      <c r="N143" s="235" t="s">
        <v>42</v>
      </c>
      <c r="O143" s="235">
        <v>14.83</v>
      </c>
      <c r="P143" s="235">
        <v>14.1</v>
      </c>
      <c r="Q143" s="235">
        <v>14.46</v>
      </c>
      <c r="R143" s="235">
        <f t="shared" ref="R143:R145" si="23">MAX(L143:Q143)</f>
        <v>15.4</v>
      </c>
      <c r="S143" s="245">
        <f t="shared" ref="S143:S145" si="24">H143*EXP(-EXP(I143-(J143*R143)))</f>
        <v>540.918645470178</v>
      </c>
      <c r="T143" s="235">
        <f t="shared" ref="T143:T144" si="25">_xlfn.RANK.EQ(S143,S$142:S$144,0)</f>
        <v>1</v>
      </c>
      <c r="U143" s="246" t="s">
        <v>60</v>
      </c>
    </row>
    <row r="144" spans="2:20">
      <c r="B144" s="98">
        <v>3</v>
      </c>
      <c r="C144" s="110" t="s">
        <v>52</v>
      </c>
      <c r="D144" s="170">
        <v>29378</v>
      </c>
      <c r="E144" s="98" t="s">
        <v>18</v>
      </c>
      <c r="F144" s="174"/>
      <c r="G144" s="174" t="s">
        <v>53</v>
      </c>
      <c r="H144" s="142">
        <f>_xlfn.XLOOKUP($G144,'Point Scores Calculator Field'!$C$28:$C$53,'Point Scores Calculator Field'!D$28:D$53)</f>
        <v>1200</v>
      </c>
      <c r="I144" s="142">
        <f>_xlfn.XLOOKUP($G144,'Point Scores Calculator Field'!$C$28:$C$53,'Point Scores Calculator Field'!E$28:E$53)</f>
        <v>2.585422</v>
      </c>
      <c r="J144" s="142">
        <f>_xlfn.XLOOKUP($G144,'Point Scores Calculator Field'!$C$28:$C$53,'Point Scores Calculator Field'!F$28:F$53)</f>
        <v>0.196954</v>
      </c>
      <c r="K144" s="231" t="s">
        <v>54</v>
      </c>
      <c r="L144" s="99">
        <v>7.75</v>
      </c>
      <c r="M144" s="99" t="s">
        <v>42</v>
      </c>
      <c r="N144" s="95">
        <v>7.95</v>
      </c>
      <c r="O144" s="95">
        <v>8.05</v>
      </c>
      <c r="P144" s="95">
        <v>7.93</v>
      </c>
      <c r="Q144" s="95" t="s">
        <v>42</v>
      </c>
      <c r="R144" s="95">
        <f t="shared" si="23"/>
        <v>8.05</v>
      </c>
      <c r="S144" s="243">
        <f t="shared" si="24"/>
        <v>79.1980634912709</v>
      </c>
      <c r="T144" s="95">
        <f t="shared" si="25"/>
        <v>3</v>
      </c>
    </row>
    <row r="145" spans="2:20">
      <c r="B145" s="98">
        <v>4</v>
      </c>
      <c r="C145" s="218" t="s">
        <v>152</v>
      </c>
      <c r="D145" s="219">
        <v>35258</v>
      </c>
      <c r="E145" s="220" t="s">
        <v>34</v>
      </c>
      <c r="F145" s="174"/>
      <c r="G145" s="189" t="s">
        <v>41</v>
      </c>
      <c r="H145" s="142">
        <f>_xlfn.XLOOKUP($G145,'Point Scores Calculator Field'!$C$28:$C$53,'Point Scores Calculator Field'!D$28:D$53)</f>
        <v>1200</v>
      </c>
      <c r="I145" s="142">
        <f>_xlfn.XLOOKUP($G145,'Point Scores Calculator Field'!$C$28:$C$53,'Point Scores Calculator Field'!E$28:E$53)</f>
        <v>2.585422</v>
      </c>
      <c r="J145" s="142">
        <f>_xlfn.XLOOKUP($G145,'Point Scores Calculator Field'!$C$28:$C$53,'Point Scores Calculator Field'!F$28:F$53)</f>
        <v>0.130747</v>
      </c>
      <c r="K145" s="231" t="s">
        <v>59</v>
      </c>
      <c r="L145" s="99">
        <v>2.1</v>
      </c>
      <c r="M145" s="99">
        <v>2.4</v>
      </c>
      <c r="N145" s="95">
        <v>2.42</v>
      </c>
      <c r="O145" s="95">
        <v>2.58</v>
      </c>
      <c r="P145" s="95">
        <v>2.32</v>
      </c>
      <c r="Q145" s="95">
        <v>2.54</v>
      </c>
      <c r="R145" s="95">
        <f t="shared" si="23"/>
        <v>2.58</v>
      </c>
      <c r="S145" s="243">
        <f t="shared" si="24"/>
        <v>0.092587641590116</v>
      </c>
      <c r="T145" s="95">
        <v>1</v>
      </c>
    </row>
    <row r="146" spans="2:20">
      <c r="B146" s="98">
        <v>5</v>
      </c>
      <c r="C146" s="100"/>
      <c r="D146" s="317"/>
      <c r="E146" s="96"/>
      <c r="F146" s="171"/>
      <c r="G146" s="230"/>
      <c r="H146" s="97"/>
      <c r="I146" s="97"/>
      <c r="J146" s="97"/>
      <c r="K146" s="230"/>
      <c r="L146" s="99"/>
      <c r="M146" s="99"/>
      <c r="N146" s="95"/>
      <c r="O146" s="95"/>
      <c r="P146" s="95"/>
      <c r="Q146" s="95"/>
      <c r="R146" s="95"/>
      <c r="S146" s="95"/>
      <c r="T146" s="95"/>
    </row>
    <row r="147" spans="2:20">
      <c r="B147" s="98">
        <v>6</v>
      </c>
      <c r="C147" s="97"/>
      <c r="D147" s="317"/>
      <c r="E147" s="96"/>
      <c r="F147" s="171"/>
      <c r="G147" s="230"/>
      <c r="H147" s="97"/>
      <c r="I147" s="97"/>
      <c r="J147" s="97"/>
      <c r="K147" s="230"/>
      <c r="L147" s="99"/>
      <c r="M147" s="99"/>
      <c r="N147" s="95"/>
      <c r="O147" s="95"/>
      <c r="P147" s="95"/>
      <c r="Q147" s="95"/>
      <c r="R147" s="95"/>
      <c r="S147" s="95"/>
      <c r="T147" s="95"/>
    </row>
    <row r="148" spans="2:20">
      <c r="B148" s="98">
        <v>7</v>
      </c>
      <c r="C148" s="100"/>
      <c r="D148" s="317"/>
      <c r="E148" s="96"/>
      <c r="F148" s="171"/>
      <c r="G148" s="230"/>
      <c r="H148" s="97"/>
      <c r="I148" s="97"/>
      <c r="J148" s="97"/>
      <c r="K148" s="230"/>
      <c r="L148" s="99"/>
      <c r="M148" s="99"/>
      <c r="N148" s="95"/>
      <c r="O148" s="95"/>
      <c r="P148" s="95"/>
      <c r="Q148" s="95"/>
      <c r="R148" s="95"/>
      <c r="S148" s="95"/>
      <c r="T148" s="95"/>
    </row>
    <row r="149" spans="2:11">
      <c r="B149" s="98">
        <v>8</v>
      </c>
      <c r="C149" s="100"/>
      <c r="D149" s="317"/>
      <c r="E149" s="96"/>
      <c r="F149" s="171"/>
      <c r="G149" s="230"/>
      <c r="H149" s="97"/>
      <c r="I149" s="97"/>
      <c r="J149" s="97"/>
      <c r="K149" s="230"/>
    </row>
    <row r="150" ht="15.75"/>
    <row r="151" ht="15.75" spans="2:11">
      <c r="B151" s="179" t="s">
        <v>153</v>
      </c>
      <c r="C151" s="180"/>
      <c r="D151" s="180"/>
      <c r="E151" s="180"/>
      <c r="F151" s="180"/>
      <c r="G151" s="180"/>
      <c r="H151" s="180"/>
      <c r="I151" s="180"/>
      <c r="J151" s="180"/>
      <c r="K151" s="232"/>
    </row>
    <row r="152" spans="2:20">
      <c r="B152" s="158" t="s">
        <v>3</v>
      </c>
      <c r="C152" s="158" t="s">
        <v>4</v>
      </c>
      <c r="D152" s="159" t="s">
        <v>5</v>
      </c>
      <c r="E152" s="158" t="s">
        <v>6</v>
      </c>
      <c r="F152" s="158" t="s">
        <v>7</v>
      </c>
      <c r="G152" s="160" t="s">
        <v>8</v>
      </c>
      <c r="H152" s="161"/>
      <c r="I152" s="161"/>
      <c r="J152" s="161"/>
      <c r="K152" s="158" t="s">
        <v>9</v>
      </c>
      <c r="L152" s="227" t="s">
        <v>10</v>
      </c>
      <c r="M152" s="227"/>
      <c r="N152" s="227"/>
      <c r="O152" s="227"/>
      <c r="P152" s="227"/>
      <c r="Q152" s="227"/>
      <c r="R152" s="237" t="s">
        <v>11</v>
      </c>
      <c r="S152" s="237" t="s">
        <v>12</v>
      </c>
      <c r="T152" s="239" t="s">
        <v>13</v>
      </c>
    </row>
    <row r="153" spans="2:20">
      <c r="B153" s="162"/>
      <c r="C153" s="162"/>
      <c r="D153" s="163"/>
      <c r="E153" s="162"/>
      <c r="F153" s="162"/>
      <c r="G153" s="158"/>
      <c r="H153" s="222" t="s">
        <v>14</v>
      </c>
      <c r="I153" s="222" t="s">
        <v>15</v>
      </c>
      <c r="J153" s="222" t="s">
        <v>16</v>
      </c>
      <c r="K153" s="162"/>
      <c r="L153" s="228">
        <v>1</v>
      </c>
      <c r="M153" s="228">
        <v>2</v>
      </c>
      <c r="N153" s="228">
        <v>3</v>
      </c>
      <c r="O153" s="228">
        <v>4</v>
      </c>
      <c r="P153" s="228">
        <v>5</v>
      </c>
      <c r="Q153" s="228">
        <v>6</v>
      </c>
      <c r="R153" s="237"/>
      <c r="S153" s="237"/>
      <c r="T153" s="239"/>
    </row>
    <row r="154" spans="2:20">
      <c r="B154" s="284">
        <v>1</v>
      </c>
      <c r="C154" s="284" t="s">
        <v>17</v>
      </c>
      <c r="D154" s="223">
        <v>40412</v>
      </c>
      <c r="E154" s="284" t="s">
        <v>18</v>
      </c>
      <c r="F154" s="124" t="s">
        <v>19</v>
      </c>
      <c r="G154" s="124" t="s">
        <v>88</v>
      </c>
      <c r="H154" s="284">
        <f>_xlfn.XLOOKUP($G154,'Field Vaikai'!$C$91:$C$105,'Field Vaikai'!D$91:D$105)</f>
        <v>1200</v>
      </c>
      <c r="I154" s="327">
        <f>_xlfn.XLOOKUP($G154,'Field Vaikai'!$C$91:$C$105,'Field Vaikai'!E$91:E$105)</f>
        <v>5.541375</v>
      </c>
      <c r="J154" s="327">
        <f>_xlfn.XLOOKUP($G154,'Field Vaikai'!$C$91:$C$105,'Field Vaikai'!F$91:F$105)</f>
        <v>1.039521</v>
      </c>
      <c r="K154" s="231" t="s">
        <v>21</v>
      </c>
      <c r="L154" s="142">
        <v>2.3</v>
      </c>
      <c r="M154" s="142">
        <v>3.4</v>
      </c>
      <c r="N154" s="300" t="s">
        <v>42</v>
      </c>
      <c r="O154" s="300">
        <v>3.42</v>
      </c>
      <c r="P154" s="300">
        <v>3.52</v>
      </c>
      <c r="Q154" s="300">
        <v>3.08</v>
      </c>
      <c r="R154" s="300">
        <f t="shared" ref="R154:R158" si="26">MAX(L154:Q154)</f>
        <v>3.52</v>
      </c>
      <c r="S154" s="329">
        <f>H154*EXP(-EXP(I154-(J154*R154)))</f>
        <v>1.68495222424328</v>
      </c>
      <c r="T154" s="300">
        <f>_xlfn.RANK.EQ(S154,S$154:S$158,0)</f>
        <v>3</v>
      </c>
    </row>
    <row r="155" spans="2:20">
      <c r="B155" s="284">
        <v>2</v>
      </c>
      <c r="C155" s="284" t="s">
        <v>85</v>
      </c>
      <c r="D155" s="223">
        <v>40698</v>
      </c>
      <c r="E155" s="284" t="s">
        <v>18</v>
      </c>
      <c r="F155" s="124" t="s">
        <v>38</v>
      </c>
      <c r="G155" s="124" t="s">
        <v>86</v>
      </c>
      <c r="H155" s="284">
        <f>_xlfn.XLOOKUP($G155,'Field Vaikai'!$C$91:$C$105,'Field Vaikai'!D$91:D$105)</f>
        <v>1200</v>
      </c>
      <c r="I155" s="327">
        <f>_xlfn.XLOOKUP($G155,'Field Vaikai'!$C$91:$C$105,'Field Vaikai'!E$91:E$105)</f>
        <v>5.541375</v>
      </c>
      <c r="J155" s="327">
        <f>_xlfn.XLOOKUP($G155,'Field Vaikai'!$C$91:$C$105,'Field Vaikai'!F$91:F$105)</f>
        <v>1.208154</v>
      </c>
      <c r="K155" s="231" t="s">
        <v>21</v>
      </c>
      <c r="L155" s="142">
        <v>1.91</v>
      </c>
      <c r="M155" s="142">
        <v>2.32</v>
      </c>
      <c r="N155" s="300">
        <v>2.55</v>
      </c>
      <c r="O155" s="300">
        <v>2.45</v>
      </c>
      <c r="P155" s="300">
        <v>2.37</v>
      </c>
      <c r="Q155" s="300">
        <v>2.61</v>
      </c>
      <c r="R155" s="300">
        <f t="shared" si="26"/>
        <v>2.61</v>
      </c>
      <c r="S155" s="329">
        <f t="shared" ref="S155:S158" si="27">H155*EXP(-EXP(I155-(J155*R155)))</f>
        <v>0.0223121131023411</v>
      </c>
      <c r="T155" s="300">
        <f>_xlfn.RANK.EQ(S155,S$154:S$158,0)</f>
        <v>4</v>
      </c>
    </row>
    <row r="156" spans="2:20">
      <c r="B156" s="284">
        <v>3</v>
      </c>
      <c r="C156" s="249" t="s">
        <v>89</v>
      </c>
      <c r="D156" s="250">
        <v>42719</v>
      </c>
      <c r="E156" s="249" t="s">
        <v>58</v>
      </c>
      <c r="F156" s="124"/>
      <c r="G156" s="124" t="s">
        <v>97</v>
      </c>
      <c r="H156" s="284">
        <f>_xlfn.XLOOKUP($G156,'Field Vaikai'!$C$91:$C$105,'Field Vaikai'!D$91:D$105)</f>
        <v>1200</v>
      </c>
      <c r="I156" s="327">
        <f>_xlfn.XLOOKUP($G156,'Field Vaikai'!$C$91:$C$105,'Field Vaikai'!E$91:E$105)</f>
        <v>5.541375</v>
      </c>
      <c r="J156" s="327">
        <f>_xlfn.XLOOKUP($G156,'Field Vaikai'!$C$91:$C$105,'Field Vaikai'!F$91:F$105)</f>
        <v>0.997487</v>
      </c>
      <c r="K156" s="231" t="s">
        <v>59</v>
      </c>
      <c r="L156" s="142">
        <v>2.24</v>
      </c>
      <c r="M156" s="142">
        <v>2.78</v>
      </c>
      <c r="N156" s="300">
        <v>2.58</v>
      </c>
      <c r="O156" s="300">
        <v>2.91</v>
      </c>
      <c r="P156" s="300" t="s">
        <v>42</v>
      </c>
      <c r="Q156" s="300" t="s">
        <v>42</v>
      </c>
      <c r="R156" s="300">
        <f t="shared" si="26"/>
        <v>2.91</v>
      </c>
      <c r="S156" s="329">
        <f t="shared" si="27"/>
        <v>0.00100300867077187</v>
      </c>
      <c r="T156" s="300">
        <f>_xlfn.RANK.EQ(S156,S$154:S$158,0)</f>
        <v>5</v>
      </c>
    </row>
    <row r="157" ht="27" customHeight="1" spans="2:20">
      <c r="B157" s="284">
        <v>4</v>
      </c>
      <c r="C157" s="251" t="s">
        <v>25</v>
      </c>
      <c r="D157" s="252">
        <v>2011</v>
      </c>
      <c r="E157" s="190" t="s">
        <v>18</v>
      </c>
      <c r="F157" s="251" t="s">
        <v>26</v>
      </c>
      <c r="G157" s="124" t="s">
        <v>91</v>
      </c>
      <c r="H157" s="284">
        <f>_xlfn.XLOOKUP($G157,'Field Vaikai'!$C$91:$C$105,'Field Vaikai'!D$91:D$105)</f>
        <v>1200</v>
      </c>
      <c r="I157" s="327">
        <f>_xlfn.XLOOKUP($G157,'Field Vaikai'!$C$91:$C$105,'Field Vaikai'!E$91:E$105)</f>
        <v>5.541375</v>
      </c>
      <c r="J157" s="327">
        <f>_xlfn.XLOOKUP($G157,'Field Vaikai'!$C$91:$C$105,'Field Vaikai'!F$91:F$105)</f>
        <v>1.10534</v>
      </c>
      <c r="K157" s="231" t="s">
        <v>28</v>
      </c>
      <c r="L157" s="142">
        <v>3.95</v>
      </c>
      <c r="M157" s="142">
        <v>3.74</v>
      </c>
      <c r="N157" s="300">
        <v>3.61</v>
      </c>
      <c r="O157" s="300">
        <v>3.91</v>
      </c>
      <c r="P157" s="300">
        <v>3.88</v>
      </c>
      <c r="Q157" s="300">
        <v>3.67</v>
      </c>
      <c r="R157" s="300">
        <f t="shared" si="26"/>
        <v>3.95</v>
      </c>
      <c r="S157" s="329">
        <f t="shared" si="27"/>
        <v>47.0410491575419</v>
      </c>
      <c r="T157" s="300">
        <f>_xlfn.RANK.EQ(S157,S$154:S$158,0)</f>
        <v>1</v>
      </c>
    </row>
    <row r="158" spans="2:20">
      <c r="B158" s="284">
        <v>6</v>
      </c>
      <c r="C158" s="284" t="s">
        <v>29</v>
      </c>
      <c r="D158" s="223">
        <v>40551</v>
      </c>
      <c r="E158" s="284" t="s">
        <v>18</v>
      </c>
      <c r="F158" s="124"/>
      <c r="G158" s="124" t="s">
        <v>106</v>
      </c>
      <c r="H158" s="284">
        <f>_xlfn.XLOOKUP($G158,'Field Vaikai'!$C$91:$C$105,'Field Vaikai'!D$91:D$105)</f>
        <v>1200</v>
      </c>
      <c r="I158" s="327">
        <f>_xlfn.XLOOKUP($G158,'Field Vaikai'!$C$91:$C$105,'Field Vaikai'!E$91:E$105)</f>
        <v>5.541375</v>
      </c>
      <c r="J158" s="327">
        <f>_xlfn.XLOOKUP($G158,'Field Vaikai'!$C$91:$C$105,'Field Vaikai'!F$91:F$105)</f>
        <v>0.982883</v>
      </c>
      <c r="K158" s="169" t="s">
        <v>31</v>
      </c>
      <c r="L158" s="142">
        <v>4.18</v>
      </c>
      <c r="M158" s="142">
        <v>4.33</v>
      </c>
      <c r="N158" s="300">
        <v>4.36</v>
      </c>
      <c r="O158" s="300">
        <v>3.68</v>
      </c>
      <c r="P158" s="300">
        <v>4.31</v>
      </c>
      <c r="Q158" s="300">
        <v>4.32</v>
      </c>
      <c r="R158" s="300">
        <f t="shared" si="26"/>
        <v>4.36</v>
      </c>
      <c r="S158" s="329">
        <f t="shared" si="27"/>
        <v>35.827325716027</v>
      </c>
      <c r="T158" s="300">
        <f>_xlfn.RANK.EQ(S158,S$154:S$158,0)</f>
        <v>2</v>
      </c>
    </row>
    <row r="159" ht="15.75"/>
    <row r="160" ht="15.75" spans="2:11">
      <c r="B160" s="179" t="s">
        <v>154</v>
      </c>
      <c r="C160" s="180"/>
      <c r="D160" s="180"/>
      <c r="E160" s="180"/>
      <c r="F160" s="180"/>
      <c r="G160" s="180"/>
      <c r="H160" s="180"/>
      <c r="I160" s="180"/>
      <c r="J160" s="180"/>
      <c r="K160" s="232"/>
    </row>
    <row r="161" spans="2:20">
      <c r="B161" s="158" t="s">
        <v>3</v>
      </c>
      <c r="C161" s="158" t="s">
        <v>4</v>
      </c>
      <c r="D161" s="159" t="s">
        <v>5</v>
      </c>
      <c r="E161" s="158" t="s">
        <v>6</v>
      </c>
      <c r="F161" s="158" t="s">
        <v>7</v>
      </c>
      <c r="G161" s="160" t="s">
        <v>8</v>
      </c>
      <c r="H161" s="161"/>
      <c r="I161" s="161"/>
      <c r="J161" s="161"/>
      <c r="K161" s="158" t="s">
        <v>9</v>
      </c>
      <c r="L161" s="227" t="s">
        <v>10</v>
      </c>
      <c r="M161" s="227"/>
      <c r="N161" s="227"/>
      <c r="O161" s="227"/>
      <c r="P161" s="227"/>
      <c r="Q161" s="227"/>
      <c r="R161" s="237" t="s">
        <v>11</v>
      </c>
      <c r="S161" s="237" t="s">
        <v>12</v>
      </c>
      <c r="T161" s="239" t="s">
        <v>13</v>
      </c>
    </row>
    <row r="162" spans="2:20">
      <c r="B162" s="162"/>
      <c r="C162" s="162"/>
      <c r="D162" s="163"/>
      <c r="E162" s="162"/>
      <c r="F162" s="162"/>
      <c r="G162" s="158"/>
      <c r="H162" s="222" t="s">
        <v>14</v>
      </c>
      <c r="I162" s="222" t="s">
        <v>15</v>
      </c>
      <c r="J162" s="222" t="s">
        <v>16</v>
      </c>
      <c r="K162" s="162"/>
      <c r="L162" s="228">
        <v>1</v>
      </c>
      <c r="M162" s="228">
        <v>2</v>
      </c>
      <c r="N162" s="228">
        <v>3</v>
      </c>
      <c r="O162" s="228">
        <v>4</v>
      </c>
      <c r="P162" s="228">
        <v>5</v>
      </c>
      <c r="Q162" s="228">
        <v>6</v>
      </c>
      <c r="R162" s="237"/>
      <c r="S162" s="237"/>
      <c r="T162" s="239"/>
    </row>
    <row r="163" ht="24.6" customHeight="1" spans="2:20">
      <c r="B163" s="265">
        <v>1</v>
      </c>
      <c r="C163" s="169" t="s">
        <v>155</v>
      </c>
      <c r="D163" s="319" t="s">
        <v>156</v>
      </c>
      <c r="E163" s="169" t="s">
        <v>18</v>
      </c>
      <c r="F163" s="169">
        <v>20</v>
      </c>
      <c r="G163" s="174" t="s">
        <v>97</v>
      </c>
      <c r="H163" s="265">
        <f>_xlfn.XLOOKUP($G163,'Point Scores Calculator Field'!$C$91:$C$105,'Point Scores Calculator Field'!D$91:D$105)</f>
        <v>1200</v>
      </c>
      <c r="I163" s="265">
        <f>_xlfn.XLOOKUP($G163,'Point Scores Calculator Field'!$C$91:$C$105,'Point Scores Calculator Field'!E$91:E$105)</f>
        <v>5.541375</v>
      </c>
      <c r="J163" s="265">
        <f>_xlfn.XLOOKUP($G163,'Point Scores Calculator Field'!$C$91:$C$105,'Point Scores Calculator Field'!F$91:F$105)</f>
        <v>0.997487</v>
      </c>
      <c r="K163" s="169" t="s">
        <v>69</v>
      </c>
      <c r="L163" s="142">
        <v>2.81</v>
      </c>
      <c r="M163" s="142">
        <v>2.99</v>
      </c>
      <c r="N163" s="300">
        <v>3.01</v>
      </c>
      <c r="O163" s="300">
        <v>3.11</v>
      </c>
      <c r="P163" s="300">
        <v>2.65</v>
      </c>
      <c r="Q163" s="300" t="s">
        <v>42</v>
      </c>
      <c r="R163" s="94">
        <f>MAX(L163:Q163)</f>
        <v>3.11</v>
      </c>
      <c r="S163" s="330">
        <f>H163*EXP(-EXP(I163-(J163*R163)))</f>
        <v>0.0126047766690593</v>
      </c>
      <c r="T163" s="94">
        <f t="shared" ref="T163:T169" si="28">_xlfn.RANK.EQ(S163,S$163:S$169,0)</f>
        <v>6</v>
      </c>
    </row>
    <row r="164" spans="2:20">
      <c r="B164" s="265">
        <v>3</v>
      </c>
      <c r="C164" s="273" t="s">
        <v>104</v>
      </c>
      <c r="D164" s="320">
        <v>31713</v>
      </c>
      <c r="E164" s="273" t="s">
        <v>18</v>
      </c>
      <c r="F164" s="172">
        <v>40</v>
      </c>
      <c r="G164" s="168" t="s">
        <v>88</v>
      </c>
      <c r="H164" s="265">
        <f>_xlfn.XLOOKUP($G164,'Point Scores Calculator Field'!$C$91:$C$105,'Point Scores Calculator Field'!D$91:D$105)</f>
        <v>1200</v>
      </c>
      <c r="I164" s="265">
        <f>_xlfn.XLOOKUP($G164,'Point Scores Calculator Field'!$C$91:$C$105,'Point Scores Calculator Field'!E$91:E$105)</f>
        <v>5.541375</v>
      </c>
      <c r="J164" s="265">
        <f>_xlfn.XLOOKUP($G164,'Point Scores Calculator Field'!$C$91:$C$105,'Point Scores Calculator Field'!F$91:F$105)</f>
        <v>1.039521</v>
      </c>
      <c r="K164" s="172" t="s">
        <v>103</v>
      </c>
      <c r="L164" s="142">
        <v>2.54</v>
      </c>
      <c r="M164" s="142">
        <v>2.28</v>
      </c>
      <c r="N164" s="300">
        <v>2.55</v>
      </c>
      <c r="O164" s="300" t="s">
        <v>42</v>
      </c>
      <c r="P164" s="300" t="s">
        <v>42</v>
      </c>
      <c r="Q164" s="300">
        <v>2.37</v>
      </c>
      <c r="R164" s="94">
        <f t="shared" ref="R164:R172" si="29">MAX(L164:Q164)</f>
        <v>2.55</v>
      </c>
      <c r="S164" s="330">
        <f t="shared" ref="S164:S172" si="30">H164*EXP(-EXP(I164-(J164*R164)))</f>
        <v>1.82022002832276e-5</v>
      </c>
      <c r="T164" s="94">
        <f t="shared" si="28"/>
        <v>7</v>
      </c>
    </row>
    <row r="165" spans="2:20">
      <c r="B165" s="265">
        <v>4</v>
      </c>
      <c r="C165" s="169" t="s">
        <v>96</v>
      </c>
      <c r="D165" s="321">
        <v>32623</v>
      </c>
      <c r="E165" s="169" t="s">
        <v>58</v>
      </c>
      <c r="F165" s="169"/>
      <c r="G165" s="174" t="s">
        <v>97</v>
      </c>
      <c r="H165" s="265">
        <f>_xlfn.XLOOKUP($G165,'Point Scores Calculator Field'!$C$91:$C$105,'Point Scores Calculator Field'!D$91:D$105)</f>
        <v>1200</v>
      </c>
      <c r="I165" s="265">
        <f>_xlfn.XLOOKUP($G165,'Point Scores Calculator Field'!$C$91:$C$105,'Point Scores Calculator Field'!E$91:E$105)</f>
        <v>5.541375</v>
      </c>
      <c r="J165" s="265">
        <f>_xlfn.XLOOKUP($G165,'Point Scores Calculator Field'!$C$91:$C$105,'Point Scores Calculator Field'!F$91:F$105)</f>
        <v>0.997487</v>
      </c>
      <c r="K165" s="169" t="s">
        <v>59</v>
      </c>
      <c r="L165" s="142" t="s">
        <v>42</v>
      </c>
      <c r="M165" s="142">
        <v>6.11</v>
      </c>
      <c r="N165" s="300">
        <v>6.27</v>
      </c>
      <c r="O165" s="300">
        <v>5.97</v>
      </c>
      <c r="P165" s="300">
        <v>5.8</v>
      </c>
      <c r="Q165" s="300">
        <v>6.02</v>
      </c>
      <c r="R165" s="94">
        <f t="shared" si="29"/>
        <v>6.27</v>
      </c>
      <c r="S165" s="330">
        <f t="shared" si="30"/>
        <v>734.978240512539</v>
      </c>
      <c r="T165" s="94">
        <f t="shared" si="28"/>
        <v>1</v>
      </c>
    </row>
    <row r="166" ht="30" spans="2:20">
      <c r="B166" s="265">
        <v>5</v>
      </c>
      <c r="C166" s="172" t="s">
        <v>75</v>
      </c>
      <c r="D166" s="322">
        <v>1988</v>
      </c>
      <c r="E166" s="169" t="s">
        <v>18</v>
      </c>
      <c r="F166" s="172">
        <v>40</v>
      </c>
      <c r="G166" s="174" t="s">
        <v>88</v>
      </c>
      <c r="H166" s="265">
        <f>_xlfn.XLOOKUP($G166,'Point Scores Calculator Field'!$C$91:$C$105,'Point Scores Calculator Field'!D$91:D$105)</f>
        <v>1200</v>
      </c>
      <c r="I166" s="265">
        <f>_xlfn.XLOOKUP($G166,'Point Scores Calculator Field'!$C$91:$C$105,'Point Scores Calculator Field'!E$91:E$105)</f>
        <v>5.541375</v>
      </c>
      <c r="J166" s="265">
        <f>_xlfn.XLOOKUP($G166,'Point Scores Calculator Field'!$C$91:$C$105,'Point Scores Calculator Field'!F$91:F$105)</f>
        <v>1.039521</v>
      </c>
      <c r="K166" s="169" t="s">
        <v>76</v>
      </c>
      <c r="L166" s="142">
        <v>3.71</v>
      </c>
      <c r="M166" s="142">
        <v>3.59</v>
      </c>
      <c r="N166" s="300">
        <v>3.61</v>
      </c>
      <c r="O166" s="300">
        <v>3.74</v>
      </c>
      <c r="P166" s="300">
        <v>3.72</v>
      </c>
      <c r="Q166" s="300" t="s">
        <v>42</v>
      </c>
      <c r="R166" s="94">
        <f t="shared" si="29"/>
        <v>3.74</v>
      </c>
      <c r="S166" s="330">
        <f t="shared" si="30"/>
        <v>6.45266593372845</v>
      </c>
      <c r="T166" s="94">
        <f t="shared" si="28"/>
        <v>3</v>
      </c>
    </row>
    <row r="167" spans="2:20">
      <c r="B167" s="265">
        <v>6</v>
      </c>
      <c r="C167" s="270" t="s">
        <v>114</v>
      </c>
      <c r="D167" s="323">
        <v>31391</v>
      </c>
      <c r="E167" s="270" t="s">
        <v>18</v>
      </c>
      <c r="F167" s="270">
        <v>20</v>
      </c>
      <c r="G167" s="168" t="s">
        <v>91</v>
      </c>
      <c r="H167" s="265">
        <f>_xlfn.XLOOKUP($G167,'Point Scores Calculator Field'!$C$91:$C$105,'Point Scores Calculator Field'!D$91:D$105)</f>
        <v>1200</v>
      </c>
      <c r="I167" s="265">
        <f>_xlfn.XLOOKUP($G167,'Point Scores Calculator Field'!$C$91:$C$105,'Point Scores Calculator Field'!E$91:E$105)</f>
        <v>5.541375</v>
      </c>
      <c r="J167" s="265">
        <f>_xlfn.XLOOKUP($G167,'Point Scores Calculator Field'!$C$91:$C$105,'Point Scores Calculator Field'!F$91:F$105)</f>
        <v>1.10534</v>
      </c>
      <c r="K167" s="172" t="s">
        <v>103</v>
      </c>
      <c r="L167" s="300">
        <v>3</v>
      </c>
      <c r="M167" s="300">
        <v>2.89</v>
      </c>
      <c r="N167" s="300" t="s">
        <v>42</v>
      </c>
      <c r="O167" s="300">
        <v>2.97</v>
      </c>
      <c r="P167" s="300">
        <v>3.03</v>
      </c>
      <c r="Q167" s="300">
        <v>3.2</v>
      </c>
      <c r="R167" s="94">
        <f t="shared" si="29"/>
        <v>3.2</v>
      </c>
      <c r="S167" s="330">
        <f t="shared" si="30"/>
        <v>0.718403318161756</v>
      </c>
      <c r="T167" s="94">
        <f t="shared" si="28"/>
        <v>4</v>
      </c>
    </row>
    <row r="168" spans="2:20">
      <c r="B168" s="265">
        <v>7</v>
      </c>
      <c r="C168" s="169" t="s">
        <v>101</v>
      </c>
      <c r="D168" s="321">
        <v>30857</v>
      </c>
      <c r="E168" s="169" t="s">
        <v>18</v>
      </c>
      <c r="F168" s="169">
        <v>40</v>
      </c>
      <c r="G168" s="168" t="s">
        <v>102</v>
      </c>
      <c r="H168" s="265">
        <f>_xlfn.XLOOKUP($G168,'Point Scores Calculator Field'!$C$91:$C$105,'Point Scores Calculator Field'!D$91:D$105)</f>
        <v>1200</v>
      </c>
      <c r="I168" s="265">
        <f>_xlfn.XLOOKUP($G168,'Point Scores Calculator Field'!$C$91:$C$105,'Point Scores Calculator Field'!E$91:E$105)</f>
        <v>5.541375</v>
      </c>
      <c r="J168" s="265">
        <f>_xlfn.XLOOKUP($G168,'Point Scores Calculator Field'!$C$91:$C$105,'Point Scores Calculator Field'!F$91:F$105)</f>
        <v>1.38977</v>
      </c>
      <c r="K168" s="172" t="s">
        <v>103</v>
      </c>
      <c r="L168" s="300">
        <v>1.93</v>
      </c>
      <c r="M168" s="300">
        <v>2.23</v>
      </c>
      <c r="N168" s="300">
        <v>2.38</v>
      </c>
      <c r="O168" s="300">
        <v>2.4</v>
      </c>
      <c r="P168" s="300">
        <v>2.22</v>
      </c>
      <c r="Q168" s="300" t="s">
        <v>42</v>
      </c>
      <c r="R168" s="94">
        <f t="shared" si="29"/>
        <v>2.4</v>
      </c>
      <c r="S168" s="330">
        <f t="shared" si="30"/>
        <v>0.136888746328981</v>
      </c>
      <c r="T168" s="94">
        <f t="shared" si="28"/>
        <v>5</v>
      </c>
    </row>
    <row r="169" spans="2:20">
      <c r="B169" s="265">
        <v>8</v>
      </c>
      <c r="C169" s="284" t="s">
        <v>43</v>
      </c>
      <c r="D169" s="223">
        <v>39282</v>
      </c>
      <c r="E169" s="284" t="s">
        <v>18</v>
      </c>
      <c r="F169" s="124"/>
      <c r="G169" s="124" t="s">
        <v>106</v>
      </c>
      <c r="H169" s="265">
        <f>_xlfn.XLOOKUP($G169,'Point Scores Calculator Field'!$C$91:$C$105,'Point Scores Calculator Field'!D$91:D$105)</f>
        <v>1200</v>
      </c>
      <c r="I169" s="265">
        <f>_xlfn.XLOOKUP($G169,'Point Scores Calculator Field'!$C$91:$C$105,'Point Scores Calculator Field'!E$91:E$105)</f>
        <v>5.541375</v>
      </c>
      <c r="J169" s="265">
        <f>_xlfn.XLOOKUP($G169,'Point Scores Calculator Field'!$C$91:$C$105,'Point Scores Calculator Field'!F$91:F$105)</f>
        <v>0.982883</v>
      </c>
      <c r="K169" s="172" t="s">
        <v>31</v>
      </c>
      <c r="L169" s="142">
        <v>4.26</v>
      </c>
      <c r="M169" s="142">
        <v>4.62</v>
      </c>
      <c r="N169" s="300">
        <v>4.43</v>
      </c>
      <c r="O169" s="300">
        <v>4.71</v>
      </c>
      <c r="P169" s="300">
        <v>4.79</v>
      </c>
      <c r="Q169" s="300">
        <v>4.66</v>
      </c>
      <c r="R169" s="94">
        <f t="shared" si="29"/>
        <v>4.79</v>
      </c>
      <c r="S169" s="330">
        <f t="shared" si="30"/>
        <v>120.184383181062</v>
      </c>
      <c r="T169" s="94">
        <f t="shared" si="28"/>
        <v>2</v>
      </c>
    </row>
    <row r="170" s="144" customFormat="1" spans="2:20">
      <c r="B170" s="324">
        <v>1</v>
      </c>
      <c r="C170" s="275" t="s">
        <v>107</v>
      </c>
      <c r="D170" s="325">
        <v>31644</v>
      </c>
      <c r="E170" s="275" t="s">
        <v>34</v>
      </c>
      <c r="F170" s="275">
        <v>40</v>
      </c>
      <c r="G170" s="185" t="s">
        <v>88</v>
      </c>
      <c r="H170" s="324">
        <f>_xlfn.XLOOKUP($G170,'Point Scores Calculator Field'!$C$193:$C$207,'Point Scores Calculator Field'!D$193:D$207)</f>
        <v>1200</v>
      </c>
      <c r="I170" s="324">
        <f>_xlfn.XLOOKUP($G170,'Point Scores Calculator Field'!$C$193:$C$207,'Point Scores Calculator Field'!E$193:E$207)</f>
        <v>5.796262</v>
      </c>
      <c r="J170" s="324">
        <f>_xlfn.XLOOKUP($G170,'Point Scores Calculator Field'!$C$193:$C$207,'Point Scores Calculator Field'!F$193:F$207)</f>
        <v>1.458824</v>
      </c>
      <c r="K170" s="264" t="s">
        <v>103</v>
      </c>
      <c r="L170" s="328" t="s">
        <v>42</v>
      </c>
      <c r="M170" s="212" t="s">
        <v>42</v>
      </c>
      <c r="N170" s="212" t="s">
        <v>42</v>
      </c>
      <c r="O170" s="212" t="s">
        <v>42</v>
      </c>
      <c r="P170" s="212">
        <v>2.1</v>
      </c>
      <c r="Q170" s="212">
        <v>2.08</v>
      </c>
      <c r="R170" s="184">
        <f t="shared" si="29"/>
        <v>2.1</v>
      </c>
      <c r="S170" s="331">
        <f t="shared" si="30"/>
        <v>0.00025233556359837</v>
      </c>
      <c r="T170" s="184">
        <f>_xlfn.RANK.EQ(S170,S$170:S$172,0)</f>
        <v>2</v>
      </c>
    </row>
    <row r="171" s="144" customFormat="1" spans="2:20">
      <c r="B171" s="324">
        <v>2</v>
      </c>
      <c r="C171" s="324" t="s">
        <v>78</v>
      </c>
      <c r="D171" s="326">
        <v>1983</v>
      </c>
      <c r="E171" s="324" t="s">
        <v>34</v>
      </c>
      <c r="F171" s="264"/>
      <c r="G171" s="185" t="s">
        <v>106</v>
      </c>
      <c r="H171" s="324">
        <f>_xlfn.XLOOKUP($G171,'Point Scores Calculator Field'!$C$193:$C$207,'Point Scores Calculator Field'!D$193:D$207)</f>
        <v>1200</v>
      </c>
      <c r="I171" s="324">
        <f>_xlfn.XLOOKUP($G171,'Point Scores Calculator Field'!$C$193:$C$207,'Point Scores Calculator Field'!E$193:E$207)</f>
        <v>5.796262</v>
      </c>
      <c r="J171" s="324">
        <f>_xlfn.XLOOKUP($G171,'Point Scores Calculator Field'!$C$193:$C$207,'Point Scores Calculator Field'!F$193:F$207)</f>
        <v>1.29098</v>
      </c>
      <c r="K171" s="264" t="s">
        <v>157</v>
      </c>
      <c r="L171" s="212">
        <v>2.35</v>
      </c>
      <c r="M171" s="212">
        <v>2.16</v>
      </c>
      <c r="N171" s="212">
        <v>2.26</v>
      </c>
      <c r="O171" s="212">
        <v>2.31</v>
      </c>
      <c r="P171" s="212">
        <v>2.69</v>
      </c>
      <c r="Q171" s="212" t="s">
        <v>42</v>
      </c>
      <c r="R171" s="184">
        <f t="shared" si="29"/>
        <v>2.69</v>
      </c>
      <c r="S171" s="331">
        <f t="shared" si="30"/>
        <v>0.0440892987185193</v>
      </c>
      <c r="T171" s="184">
        <f>_xlfn.RANK.EQ(S171,S$170:S$172,0)</f>
        <v>1</v>
      </c>
    </row>
    <row r="172" s="144" customFormat="1" spans="2:20">
      <c r="B172" s="324">
        <v>3</v>
      </c>
      <c r="C172" s="324" t="s">
        <v>110</v>
      </c>
      <c r="D172" s="326">
        <v>2005</v>
      </c>
      <c r="E172" s="324" t="s">
        <v>34</v>
      </c>
      <c r="F172" s="264"/>
      <c r="G172" s="185" t="s">
        <v>106</v>
      </c>
      <c r="H172" s="324">
        <f>_xlfn.XLOOKUP($G172,'Point Scores Calculator Field'!$C$193:$C$207,'Point Scores Calculator Field'!D$193:D$207)</f>
        <v>1200</v>
      </c>
      <c r="I172" s="324">
        <f>_xlfn.XLOOKUP($G172,'Point Scores Calculator Field'!$C$193:$C$207,'Point Scores Calculator Field'!E$193:E$207)</f>
        <v>5.796262</v>
      </c>
      <c r="J172" s="324">
        <f>_xlfn.XLOOKUP($G172,'Point Scores Calculator Field'!$C$193:$C$207,'Point Scores Calculator Field'!F$193:F$207)</f>
        <v>1.29098</v>
      </c>
      <c r="K172" s="264" t="s">
        <v>111</v>
      </c>
      <c r="L172" s="212" t="s">
        <v>42</v>
      </c>
      <c r="M172" s="212" t="s">
        <v>42</v>
      </c>
      <c r="N172" s="212">
        <v>2.12</v>
      </c>
      <c r="O172" s="212">
        <v>2.31</v>
      </c>
      <c r="P172" s="212" t="s">
        <v>42</v>
      </c>
      <c r="Q172" s="212" t="s">
        <v>42</v>
      </c>
      <c r="R172" s="184">
        <f t="shared" si="29"/>
        <v>2.31</v>
      </c>
      <c r="S172" s="331">
        <f t="shared" si="30"/>
        <v>6.85428250792876e-5</v>
      </c>
      <c r="T172" s="184">
        <f>_xlfn.RANK.EQ(S172,S$170:S$172,0)</f>
        <v>3</v>
      </c>
    </row>
    <row r="173" spans="19:19">
      <c r="S173" s="332"/>
    </row>
  </sheetData>
  <mergeCells count="153">
    <mergeCell ref="B1:M1"/>
    <mergeCell ref="B2:M2"/>
    <mergeCell ref="B4:K4"/>
    <mergeCell ref="B6:K6"/>
    <mergeCell ref="L7:Q7"/>
    <mergeCell ref="B14:K14"/>
    <mergeCell ref="L15:Q15"/>
    <mergeCell ref="B22:K22"/>
    <mergeCell ref="L23:Q23"/>
    <mergeCell ref="B36:K36"/>
    <mergeCell ref="L37:Q37"/>
    <mergeCell ref="B50:K50"/>
    <mergeCell ref="B59:K59"/>
    <mergeCell ref="B79:K79"/>
    <mergeCell ref="B97:K97"/>
    <mergeCell ref="B106:K106"/>
    <mergeCell ref="B115:K115"/>
    <mergeCell ref="B139:K139"/>
    <mergeCell ref="L140:Q140"/>
    <mergeCell ref="B151:K151"/>
    <mergeCell ref="L152:Q152"/>
    <mergeCell ref="B160:K160"/>
    <mergeCell ref="L161:Q161"/>
    <mergeCell ref="B7:B8"/>
    <mergeCell ref="B15:B16"/>
    <mergeCell ref="B23:B24"/>
    <mergeCell ref="B37:B38"/>
    <mergeCell ref="B51:B52"/>
    <mergeCell ref="B60:B61"/>
    <mergeCell ref="B80:B81"/>
    <mergeCell ref="B98:B99"/>
    <mergeCell ref="B107:B108"/>
    <mergeCell ref="B116:B117"/>
    <mergeCell ref="B140:B141"/>
    <mergeCell ref="B152:B153"/>
    <mergeCell ref="B161:B162"/>
    <mergeCell ref="C7:C8"/>
    <mergeCell ref="C15:C16"/>
    <mergeCell ref="C23:C24"/>
    <mergeCell ref="C37:C38"/>
    <mergeCell ref="C51:C52"/>
    <mergeCell ref="C60:C61"/>
    <mergeCell ref="C80:C81"/>
    <mergeCell ref="C98:C99"/>
    <mergeCell ref="C107:C108"/>
    <mergeCell ref="C116:C117"/>
    <mergeCell ref="C140:C141"/>
    <mergeCell ref="C152:C153"/>
    <mergeCell ref="C161:C162"/>
    <mergeCell ref="D7:D8"/>
    <mergeCell ref="D15:D16"/>
    <mergeCell ref="D23:D24"/>
    <mergeCell ref="D37:D38"/>
    <mergeCell ref="D51:D52"/>
    <mergeCell ref="D60:D61"/>
    <mergeCell ref="D80:D81"/>
    <mergeCell ref="D98:D99"/>
    <mergeCell ref="D107:D108"/>
    <mergeCell ref="D116:D117"/>
    <mergeCell ref="D140:D141"/>
    <mergeCell ref="D152:D153"/>
    <mergeCell ref="D161:D162"/>
    <mergeCell ref="E7:E8"/>
    <mergeCell ref="E15:E16"/>
    <mergeCell ref="E23:E24"/>
    <mergeCell ref="E37:E38"/>
    <mergeCell ref="E51:E52"/>
    <mergeCell ref="E60:E61"/>
    <mergeCell ref="E80:E81"/>
    <mergeCell ref="E98:E99"/>
    <mergeCell ref="E107:E108"/>
    <mergeCell ref="E116:E117"/>
    <mergeCell ref="E140:E141"/>
    <mergeCell ref="E152:E153"/>
    <mergeCell ref="E161:E162"/>
    <mergeCell ref="F7:F8"/>
    <mergeCell ref="F15:F16"/>
    <mergeCell ref="F23:F24"/>
    <mergeCell ref="F37:F38"/>
    <mergeCell ref="F51:F52"/>
    <mergeCell ref="F60:F61"/>
    <mergeCell ref="F80:F81"/>
    <mergeCell ref="F98:F99"/>
    <mergeCell ref="F107:F108"/>
    <mergeCell ref="F116:F117"/>
    <mergeCell ref="F140:F141"/>
    <mergeCell ref="F152:F153"/>
    <mergeCell ref="F161:F162"/>
    <mergeCell ref="G7:G8"/>
    <mergeCell ref="G15:G16"/>
    <mergeCell ref="G23:G24"/>
    <mergeCell ref="G37:G38"/>
    <mergeCell ref="G51:G52"/>
    <mergeCell ref="G60:G61"/>
    <mergeCell ref="G80:G81"/>
    <mergeCell ref="G98:G99"/>
    <mergeCell ref="G107:G108"/>
    <mergeCell ref="G116:G117"/>
    <mergeCell ref="G140:G141"/>
    <mergeCell ref="G152:G153"/>
    <mergeCell ref="G161:G162"/>
    <mergeCell ref="K7:K8"/>
    <mergeCell ref="K15:K16"/>
    <mergeCell ref="K23:K24"/>
    <mergeCell ref="K37:K38"/>
    <mergeCell ref="K51:K52"/>
    <mergeCell ref="K60:K61"/>
    <mergeCell ref="K80:K81"/>
    <mergeCell ref="K98:K99"/>
    <mergeCell ref="K107:K108"/>
    <mergeCell ref="K116:K117"/>
    <mergeCell ref="K140:K141"/>
    <mergeCell ref="K152:K153"/>
    <mergeCell ref="K161:K162"/>
    <mergeCell ref="L51:L52"/>
    <mergeCell ref="L60:L61"/>
    <mergeCell ref="L80:L81"/>
    <mergeCell ref="L98:L99"/>
    <mergeCell ref="L107:L108"/>
    <mergeCell ref="L116:L117"/>
    <mergeCell ref="M51:M52"/>
    <mergeCell ref="M60:M61"/>
    <mergeCell ref="M80:M81"/>
    <mergeCell ref="M98:M99"/>
    <mergeCell ref="M107:M108"/>
    <mergeCell ref="M116:M117"/>
    <mergeCell ref="N80:N81"/>
    <mergeCell ref="N98:N99"/>
    <mergeCell ref="N107:N108"/>
    <mergeCell ref="N116:N117"/>
    <mergeCell ref="O51:O52"/>
    <mergeCell ref="O60:O61"/>
    <mergeCell ref="R7:R8"/>
    <mergeCell ref="R15:R16"/>
    <mergeCell ref="R23:R24"/>
    <mergeCell ref="R37:R38"/>
    <mergeCell ref="R140:R141"/>
    <mergeCell ref="R152:R153"/>
    <mergeCell ref="R161:R162"/>
    <mergeCell ref="S7:S8"/>
    <mergeCell ref="S15:S16"/>
    <mergeCell ref="S23:S24"/>
    <mergeCell ref="S37:S38"/>
    <mergeCell ref="S140:S141"/>
    <mergeCell ref="S152:S153"/>
    <mergeCell ref="S161:S162"/>
    <mergeCell ref="T7:T8"/>
    <mergeCell ref="T15:T16"/>
    <mergeCell ref="T23:T24"/>
    <mergeCell ref="T37:T38"/>
    <mergeCell ref="T140:T141"/>
    <mergeCell ref="T152:T153"/>
    <mergeCell ref="T161:T162"/>
  </mergeCells>
  <pageMargins left="0.236220472440945" right="0.236220472440945" top="0.748031496062992" bottom="0.748031496062992" header="0.31496062992126" footer="0.31496062992126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12"/>
  <sheetViews>
    <sheetView topLeftCell="A68" workbookViewId="0">
      <selection activeCell="C77" sqref="C77"/>
    </sheetView>
  </sheetViews>
  <sheetFormatPr defaultColWidth="11" defaultRowHeight="15.75"/>
  <cols>
    <col min="1" max="1" width="4.5" customWidth="1"/>
    <col min="2" max="2" width="11.4" customWidth="1"/>
    <col min="3" max="3" width="21.5" customWidth="1"/>
    <col min="4" max="5" width="15.8" customWidth="1"/>
    <col min="6" max="6" width="25.7" customWidth="1"/>
    <col min="7" max="7" width="15.2" customWidth="1"/>
    <col min="8" max="8" width="27.5" customWidth="1"/>
    <col min="9" max="9" width="10.6" customWidth="1"/>
    <col min="10" max="10" width="9.3" customWidth="1"/>
  </cols>
  <sheetData>
    <row r="1" spans="2:10">
      <c r="B1" s="18" t="s">
        <v>0</v>
      </c>
      <c r="C1" s="18"/>
      <c r="D1" s="18"/>
      <c r="E1" s="18"/>
      <c r="F1" s="18"/>
      <c r="G1" s="18"/>
      <c r="H1" s="18"/>
      <c r="I1" s="18"/>
      <c r="J1" s="18"/>
    </row>
    <row r="2" spans="2:10">
      <c r="B2" s="19" t="s">
        <v>1</v>
      </c>
      <c r="C2" s="19"/>
      <c r="D2" s="19"/>
      <c r="E2" s="19"/>
      <c r="F2" s="19"/>
      <c r="G2" s="19"/>
      <c r="H2" s="19"/>
      <c r="I2" s="19"/>
      <c r="J2" s="19"/>
    </row>
    <row r="3" spans="2:10">
      <c r="B3" s="20" t="s">
        <v>158</v>
      </c>
      <c r="C3" s="20"/>
      <c r="D3" s="20"/>
      <c r="E3" s="20"/>
      <c r="F3" s="20"/>
      <c r="G3" s="20"/>
      <c r="H3" s="20"/>
      <c r="I3" s="20"/>
      <c r="J3" s="20"/>
    </row>
    <row r="4" ht="16.5" spans="2:10">
      <c r="B4" s="21"/>
      <c r="C4" s="21"/>
      <c r="D4" s="21"/>
      <c r="E4" s="21"/>
      <c r="F4" s="21"/>
      <c r="G4" s="21"/>
      <c r="H4" s="21"/>
      <c r="I4" s="21"/>
      <c r="J4" s="21"/>
    </row>
    <row r="5" ht="16.5" spans="2:10">
      <c r="B5" s="22" t="s">
        <v>159</v>
      </c>
      <c r="C5" s="22"/>
      <c r="D5" s="22"/>
      <c r="E5" s="22"/>
      <c r="F5" s="22"/>
      <c r="G5" s="22"/>
      <c r="H5" s="22"/>
      <c r="I5" s="22"/>
      <c r="J5" s="22"/>
    </row>
    <row r="6" spans="2:10">
      <c r="B6" s="22"/>
      <c r="C6" s="22"/>
      <c r="D6" s="22"/>
      <c r="E6" s="22"/>
      <c r="F6" s="22"/>
      <c r="G6" s="22"/>
      <c r="H6" s="22"/>
      <c r="I6" s="46"/>
      <c r="J6" s="46"/>
    </row>
    <row r="7" spans="2:10">
      <c r="B7" s="23" t="s">
        <v>160</v>
      </c>
      <c r="C7" s="23"/>
      <c r="D7" s="23"/>
      <c r="E7" s="23"/>
      <c r="F7" s="23"/>
      <c r="G7" s="23"/>
      <c r="H7" s="23"/>
      <c r="I7" s="23"/>
      <c r="J7" s="23"/>
    </row>
    <row r="8" spans="2:10">
      <c r="B8" s="24" t="s">
        <v>3</v>
      </c>
      <c r="C8" s="24" t="s">
        <v>4</v>
      </c>
      <c r="D8" s="24" t="s">
        <v>5</v>
      </c>
      <c r="E8" s="24" t="s">
        <v>6</v>
      </c>
      <c r="F8" s="25" t="s">
        <v>7</v>
      </c>
      <c r="G8" s="25" t="s">
        <v>8</v>
      </c>
      <c r="H8" s="25" t="s">
        <v>161</v>
      </c>
      <c r="I8" s="24" t="s">
        <v>9</v>
      </c>
      <c r="J8" s="47" t="s">
        <v>162</v>
      </c>
    </row>
    <row r="9" spans="2:10">
      <c r="B9" s="24"/>
      <c r="C9" s="24"/>
      <c r="D9" s="24"/>
      <c r="E9" s="24"/>
      <c r="F9" s="25"/>
      <c r="G9" s="25"/>
      <c r="H9" s="25"/>
      <c r="I9" s="24"/>
      <c r="J9" s="47"/>
    </row>
    <row r="10" spans="2:10">
      <c r="B10" s="26">
        <v>1</v>
      </c>
      <c r="C10" s="27" t="s">
        <v>127</v>
      </c>
      <c r="D10" s="27" t="s">
        <v>128</v>
      </c>
      <c r="E10" s="27" t="s">
        <v>18</v>
      </c>
      <c r="F10" s="28">
        <v>0.15</v>
      </c>
      <c r="G10" s="29"/>
      <c r="H10" s="29" t="s">
        <v>163</v>
      </c>
      <c r="I10" s="48" t="s">
        <v>164</v>
      </c>
      <c r="J10" s="48" t="s">
        <v>165</v>
      </c>
    </row>
    <row r="11" spans="2:10">
      <c r="B11" s="26">
        <v>2</v>
      </c>
      <c r="C11" s="27" t="s">
        <v>166</v>
      </c>
      <c r="D11" s="27" t="s">
        <v>167</v>
      </c>
      <c r="E11" s="27" t="s">
        <v>18</v>
      </c>
      <c r="F11" s="28">
        <v>0.3</v>
      </c>
      <c r="G11" s="29"/>
      <c r="H11" s="29" t="s">
        <v>163</v>
      </c>
      <c r="I11" s="48" t="s">
        <v>164</v>
      </c>
      <c r="J11" s="48" t="s">
        <v>165</v>
      </c>
    </row>
    <row r="12" spans="2:10">
      <c r="B12" s="26">
        <v>3</v>
      </c>
      <c r="C12" s="27" t="s">
        <v>63</v>
      </c>
      <c r="D12" s="27" t="s">
        <v>64</v>
      </c>
      <c r="E12" s="27" t="s">
        <v>18</v>
      </c>
      <c r="F12" s="28">
        <v>0.1</v>
      </c>
      <c r="G12" s="29"/>
      <c r="H12" s="29" t="s">
        <v>163</v>
      </c>
      <c r="I12" s="48" t="s">
        <v>164</v>
      </c>
      <c r="J12" s="48" t="s">
        <v>165</v>
      </c>
    </row>
    <row r="13" spans="2:10">
      <c r="B13" s="26">
        <v>4</v>
      </c>
      <c r="C13" s="27" t="s">
        <v>168</v>
      </c>
      <c r="D13" s="27" t="s">
        <v>169</v>
      </c>
      <c r="E13" s="27" t="s">
        <v>34</v>
      </c>
      <c r="F13" s="28">
        <v>0.2</v>
      </c>
      <c r="G13" s="29"/>
      <c r="H13" s="29" t="s">
        <v>163</v>
      </c>
      <c r="I13" s="48" t="s">
        <v>164</v>
      </c>
      <c r="J13" s="48" t="s">
        <v>165</v>
      </c>
    </row>
    <row r="14" spans="2:10">
      <c r="B14" s="26">
        <v>5</v>
      </c>
      <c r="C14" s="27" t="s">
        <v>66</v>
      </c>
      <c r="D14" s="27">
        <v>1991</v>
      </c>
      <c r="E14" s="27" t="s">
        <v>18</v>
      </c>
      <c r="F14" s="29">
        <v>40</v>
      </c>
      <c r="G14" s="29" t="s">
        <v>27</v>
      </c>
      <c r="H14" s="29" t="s">
        <v>170</v>
      </c>
      <c r="I14" s="48" t="s">
        <v>47</v>
      </c>
      <c r="J14" s="48" t="s">
        <v>171</v>
      </c>
    </row>
    <row r="15" spans="2:10">
      <c r="B15" s="26">
        <v>6</v>
      </c>
      <c r="C15" s="27" t="s">
        <v>45</v>
      </c>
      <c r="D15" s="27">
        <v>1988</v>
      </c>
      <c r="E15" s="27" t="s">
        <v>18</v>
      </c>
      <c r="F15" s="29">
        <v>15</v>
      </c>
      <c r="G15" s="29" t="s">
        <v>46</v>
      </c>
      <c r="H15" s="29" t="s">
        <v>170</v>
      </c>
      <c r="I15" s="48" t="s">
        <v>47</v>
      </c>
      <c r="J15" s="48" t="s">
        <v>172</v>
      </c>
    </row>
    <row r="16" spans="2:10">
      <c r="B16" s="26">
        <v>7</v>
      </c>
      <c r="C16" s="27" t="s">
        <v>67</v>
      </c>
      <c r="D16" s="27" t="s">
        <v>68</v>
      </c>
      <c r="E16" s="27" t="s">
        <v>18</v>
      </c>
      <c r="F16" s="29">
        <v>45</v>
      </c>
      <c r="G16" s="29" t="s">
        <v>23</v>
      </c>
      <c r="H16" s="29" t="s">
        <v>173</v>
      </c>
      <c r="I16" s="48" t="s">
        <v>174</v>
      </c>
      <c r="J16" s="48" t="s">
        <v>171</v>
      </c>
    </row>
    <row r="17" spans="2:10">
      <c r="B17" s="26">
        <v>8</v>
      </c>
      <c r="C17" s="27" t="s">
        <v>155</v>
      </c>
      <c r="D17" s="27" t="s">
        <v>156</v>
      </c>
      <c r="E17" s="27" t="s">
        <v>18</v>
      </c>
      <c r="F17" s="29">
        <v>20</v>
      </c>
      <c r="G17" s="29" t="s">
        <v>97</v>
      </c>
      <c r="H17" s="29" t="s">
        <v>173</v>
      </c>
      <c r="I17" s="48" t="s">
        <v>174</v>
      </c>
      <c r="J17" s="48" t="s">
        <v>175</v>
      </c>
    </row>
    <row r="18" spans="2:10">
      <c r="B18" s="26">
        <v>9</v>
      </c>
      <c r="C18" s="27" t="s">
        <v>70</v>
      </c>
      <c r="D18" s="27" t="s">
        <v>71</v>
      </c>
      <c r="E18" s="27" t="s">
        <v>18</v>
      </c>
      <c r="F18" s="29">
        <v>40</v>
      </c>
      <c r="G18" s="29" t="s">
        <v>27</v>
      </c>
      <c r="H18" s="29" t="s">
        <v>173</v>
      </c>
      <c r="I18" s="48" t="s">
        <v>174</v>
      </c>
      <c r="J18" s="48" t="s">
        <v>175</v>
      </c>
    </row>
    <row r="19" spans="2:10">
      <c r="B19" s="26">
        <v>10</v>
      </c>
      <c r="C19" s="30" t="s">
        <v>93</v>
      </c>
      <c r="D19" s="31">
        <v>33442</v>
      </c>
      <c r="E19" s="30" t="s">
        <v>18</v>
      </c>
      <c r="F19" s="32">
        <v>35</v>
      </c>
      <c r="G19" s="32" t="s">
        <v>88</v>
      </c>
      <c r="H19" s="32" t="s">
        <v>176</v>
      </c>
      <c r="I19" s="49" t="s">
        <v>177</v>
      </c>
      <c r="J19" s="48" t="s">
        <v>171</v>
      </c>
    </row>
    <row r="20" spans="2:10">
      <c r="B20" s="26">
        <v>11</v>
      </c>
      <c r="C20" s="27" t="s">
        <v>178</v>
      </c>
      <c r="D20" s="33">
        <v>35018</v>
      </c>
      <c r="E20" s="27" t="s">
        <v>18</v>
      </c>
      <c r="F20" s="29">
        <v>40</v>
      </c>
      <c r="G20" s="29" t="s">
        <v>88</v>
      </c>
      <c r="H20" s="29" t="s">
        <v>176</v>
      </c>
      <c r="I20" s="49" t="s">
        <v>177</v>
      </c>
      <c r="J20" s="48" t="s">
        <v>171</v>
      </c>
    </row>
    <row r="21" spans="2:10">
      <c r="B21" s="26">
        <v>12</v>
      </c>
      <c r="C21" s="27" t="s">
        <v>95</v>
      </c>
      <c r="D21" s="33">
        <v>38905</v>
      </c>
      <c r="E21" s="27" t="s">
        <v>18</v>
      </c>
      <c r="F21" s="29" t="s">
        <v>38</v>
      </c>
      <c r="G21" s="29" t="s">
        <v>88</v>
      </c>
      <c r="H21" s="29" t="s">
        <v>176</v>
      </c>
      <c r="I21" s="49" t="s">
        <v>177</v>
      </c>
      <c r="J21" s="48" t="s">
        <v>171</v>
      </c>
    </row>
    <row r="22" spans="2:10">
      <c r="B22" s="26">
        <v>13</v>
      </c>
      <c r="C22" s="27" t="s">
        <v>108</v>
      </c>
      <c r="D22" s="33">
        <v>35120</v>
      </c>
      <c r="E22" s="27" t="s">
        <v>34</v>
      </c>
      <c r="F22" s="29">
        <v>25</v>
      </c>
      <c r="G22" s="29" t="s">
        <v>88</v>
      </c>
      <c r="H22" s="29" t="s">
        <v>176</v>
      </c>
      <c r="I22" s="49" t="s">
        <v>177</v>
      </c>
      <c r="J22" s="48" t="s">
        <v>171</v>
      </c>
    </row>
    <row r="23" spans="2:10">
      <c r="B23" s="26">
        <v>14</v>
      </c>
      <c r="C23" s="27" t="s">
        <v>179</v>
      </c>
      <c r="D23" s="33">
        <v>40461</v>
      </c>
      <c r="E23" s="27" t="s">
        <v>18</v>
      </c>
      <c r="F23" s="29" t="s">
        <v>38</v>
      </c>
      <c r="G23" s="29" t="s">
        <v>180</v>
      </c>
      <c r="H23" s="29" t="s">
        <v>176</v>
      </c>
      <c r="I23" s="49" t="s">
        <v>177</v>
      </c>
      <c r="J23" s="48" t="s">
        <v>171</v>
      </c>
    </row>
    <row r="24" spans="2:10">
      <c r="B24" s="26">
        <v>15</v>
      </c>
      <c r="C24" s="27" t="s">
        <v>72</v>
      </c>
      <c r="D24" s="33">
        <v>33825</v>
      </c>
      <c r="E24" s="27" t="s">
        <v>18</v>
      </c>
      <c r="F24" s="29">
        <v>45</v>
      </c>
      <c r="G24" s="29" t="s">
        <v>23</v>
      </c>
      <c r="H24" s="29" t="s">
        <v>181</v>
      </c>
      <c r="I24" s="49" t="s">
        <v>177</v>
      </c>
      <c r="J24" s="48" t="s">
        <v>171</v>
      </c>
    </row>
    <row r="25" spans="2:10">
      <c r="B25" s="34">
        <v>16</v>
      </c>
      <c r="C25" s="27" t="s">
        <v>77</v>
      </c>
      <c r="D25" s="33">
        <v>37898</v>
      </c>
      <c r="E25" s="27" t="s">
        <v>34</v>
      </c>
      <c r="F25" s="29">
        <v>50</v>
      </c>
      <c r="G25" s="29" t="s">
        <v>23</v>
      </c>
      <c r="H25" s="29" t="s">
        <v>181</v>
      </c>
      <c r="I25" s="49" t="s">
        <v>177</v>
      </c>
      <c r="J25" s="48" t="s">
        <v>171</v>
      </c>
    </row>
    <row r="26" spans="2:10">
      <c r="B26" s="34">
        <v>17</v>
      </c>
      <c r="C26" s="27" t="s">
        <v>33</v>
      </c>
      <c r="D26" s="33">
        <v>39981</v>
      </c>
      <c r="E26" s="27" t="s">
        <v>34</v>
      </c>
      <c r="F26" s="29" t="s">
        <v>35</v>
      </c>
      <c r="G26" s="29" t="s">
        <v>182</v>
      </c>
      <c r="H26" s="29" t="s">
        <v>176</v>
      </c>
      <c r="I26" s="49" t="s">
        <v>177</v>
      </c>
      <c r="J26" s="48" t="s">
        <v>172</v>
      </c>
    </row>
    <row r="27" spans="2:10">
      <c r="B27" s="34">
        <v>18</v>
      </c>
      <c r="C27" s="27" t="s">
        <v>37</v>
      </c>
      <c r="D27" s="33">
        <v>39520</v>
      </c>
      <c r="E27" s="27" t="s">
        <v>34</v>
      </c>
      <c r="F27" s="29" t="s">
        <v>38</v>
      </c>
      <c r="G27" s="29" t="s">
        <v>39</v>
      </c>
      <c r="H27" s="29" t="s">
        <v>176</v>
      </c>
      <c r="I27" s="49" t="s">
        <v>177</v>
      </c>
      <c r="J27" s="48" t="s">
        <v>171</v>
      </c>
    </row>
    <row r="28" spans="2:10">
      <c r="B28" s="34">
        <v>19</v>
      </c>
      <c r="C28" s="27" t="s">
        <v>73</v>
      </c>
      <c r="D28" s="33">
        <v>37432</v>
      </c>
      <c r="E28" s="27" t="s">
        <v>18</v>
      </c>
      <c r="F28" s="29">
        <v>40</v>
      </c>
      <c r="G28" s="29" t="s">
        <v>183</v>
      </c>
      <c r="H28" s="29" t="s">
        <v>176</v>
      </c>
      <c r="I28" s="49" t="s">
        <v>177</v>
      </c>
      <c r="J28" s="48" t="s">
        <v>171</v>
      </c>
    </row>
    <row r="29" spans="2:10">
      <c r="B29" s="34">
        <v>20</v>
      </c>
      <c r="C29" s="27" t="s">
        <v>85</v>
      </c>
      <c r="D29" s="33">
        <v>40698</v>
      </c>
      <c r="E29" s="27" t="s">
        <v>18</v>
      </c>
      <c r="F29" s="29" t="s">
        <v>38</v>
      </c>
      <c r="G29" s="29" t="s">
        <v>86</v>
      </c>
      <c r="H29" s="29" t="s">
        <v>176</v>
      </c>
      <c r="I29" s="49" t="s">
        <v>177</v>
      </c>
      <c r="J29" s="48" t="s">
        <v>171</v>
      </c>
    </row>
    <row r="30" ht="16.05" customHeight="1" spans="2:10">
      <c r="B30" s="34">
        <v>21</v>
      </c>
      <c r="C30" s="27" t="s">
        <v>17</v>
      </c>
      <c r="D30" s="33">
        <v>40412</v>
      </c>
      <c r="E30" s="27" t="s">
        <v>18</v>
      </c>
      <c r="F30" s="29" t="s">
        <v>19</v>
      </c>
      <c r="G30" s="29" t="s">
        <v>88</v>
      </c>
      <c r="H30" s="29" t="s">
        <v>176</v>
      </c>
      <c r="I30" s="49" t="s">
        <v>177</v>
      </c>
      <c r="J30" s="48" t="s">
        <v>171</v>
      </c>
    </row>
    <row r="31" spans="2:10">
      <c r="B31" s="34">
        <v>22</v>
      </c>
      <c r="C31" s="27" t="s">
        <v>40</v>
      </c>
      <c r="D31" s="33">
        <v>40040</v>
      </c>
      <c r="E31" s="27" t="s">
        <v>18</v>
      </c>
      <c r="F31" s="29" t="s">
        <v>35</v>
      </c>
      <c r="G31" s="29" t="s">
        <v>41</v>
      </c>
      <c r="H31" s="29" t="s">
        <v>176</v>
      </c>
      <c r="I31" s="49" t="s">
        <v>177</v>
      </c>
      <c r="J31" s="48" t="s">
        <v>171</v>
      </c>
    </row>
    <row r="32" spans="2:10">
      <c r="B32" s="34">
        <v>23</v>
      </c>
      <c r="C32" s="27" t="s">
        <v>184</v>
      </c>
      <c r="D32" s="33">
        <v>29206</v>
      </c>
      <c r="E32" s="27" t="s">
        <v>18</v>
      </c>
      <c r="F32" s="29">
        <v>55</v>
      </c>
      <c r="G32" s="29" t="s">
        <v>185</v>
      </c>
      <c r="H32" s="29" t="s">
        <v>176</v>
      </c>
      <c r="I32" s="49" t="s">
        <v>177</v>
      </c>
      <c r="J32" s="48" t="s">
        <v>171</v>
      </c>
    </row>
    <row r="33" spans="2:10">
      <c r="B33" s="34">
        <v>24</v>
      </c>
      <c r="C33" s="27" t="s">
        <v>131</v>
      </c>
      <c r="D33" s="33">
        <v>33236</v>
      </c>
      <c r="E33" s="27" t="s">
        <v>18</v>
      </c>
      <c r="F33" s="29">
        <v>25</v>
      </c>
      <c r="G33" s="29" t="s">
        <v>132</v>
      </c>
      <c r="H33" s="29" t="s">
        <v>176</v>
      </c>
      <c r="I33" s="49" t="s">
        <v>177</v>
      </c>
      <c r="J33" s="48" t="s">
        <v>171</v>
      </c>
    </row>
    <row r="34" spans="2:10">
      <c r="B34" s="34">
        <v>25</v>
      </c>
      <c r="C34" s="27" t="s">
        <v>48</v>
      </c>
      <c r="D34" s="33">
        <v>32239</v>
      </c>
      <c r="E34" s="27" t="s">
        <v>18</v>
      </c>
      <c r="F34" s="29">
        <v>20</v>
      </c>
      <c r="G34" s="29" t="s">
        <v>36</v>
      </c>
      <c r="H34" s="29" t="s">
        <v>176</v>
      </c>
      <c r="I34" s="49" t="s">
        <v>177</v>
      </c>
      <c r="J34" s="48" t="s">
        <v>172</v>
      </c>
    </row>
    <row r="35" spans="2:10">
      <c r="B35" s="34">
        <v>26</v>
      </c>
      <c r="C35" s="30" t="s">
        <v>105</v>
      </c>
      <c r="D35" s="31">
        <v>34750</v>
      </c>
      <c r="E35" s="30" t="s">
        <v>18</v>
      </c>
      <c r="F35" s="32">
        <v>20</v>
      </c>
      <c r="G35" s="32" t="s">
        <v>106</v>
      </c>
      <c r="H35" s="32" t="s">
        <v>186</v>
      </c>
      <c r="I35" s="48" t="s">
        <v>79</v>
      </c>
      <c r="J35" s="48" t="s">
        <v>171</v>
      </c>
    </row>
    <row r="36" spans="2:10">
      <c r="B36" s="34">
        <v>27</v>
      </c>
      <c r="C36" s="27" t="s">
        <v>187</v>
      </c>
      <c r="D36" s="33">
        <v>39399</v>
      </c>
      <c r="E36" s="27" t="s">
        <v>18</v>
      </c>
      <c r="F36" s="29" t="s">
        <v>38</v>
      </c>
      <c r="G36" s="29" t="s">
        <v>20</v>
      </c>
      <c r="H36" s="29" t="s">
        <v>186</v>
      </c>
      <c r="I36" s="48" t="s">
        <v>79</v>
      </c>
      <c r="J36" s="48" t="s">
        <v>171</v>
      </c>
    </row>
    <row r="37" spans="2:10">
      <c r="B37" s="34">
        <v>28</v>
      </c>
      <c r="C37" s="27" t="s">
        <v>188</v>
      </c>
      <c r="D37" s="33">
        <v>37351</v>
      </c>
      <c r="E37" s="27" t="s">
        <v>18</v>
      </c>
      <c r="F37" s="29">
        <v>20</v>
      </c>
      <c r="G37" s="29" t="s">
        <v>50</v>
      </c>
      <c r="H37" s="29" t="s">
        <v>186</v>
      </c>
      <c r="I37" s="48" t="s">
        <v>79</v>
      </c>
      <c r="J37" s="48" t="s">
        <v>172</v>
      </c>
    </row>
    <row r="38" spans="2:10">
      <c r="B38" s="34">
        <v>29</v>
      </c>
      <c r="C38" s="27" t="s">
        <v>109</v>
      </c>
      <c r="D38" s="33">
        <v>30637</v>
      </c>
      <c r="E38" s="27" t="s">
        <v>34</v>
      </c>
      <c r="F38" s="29">
        <v>40</v>
      </c>
      <c r="G38" s="29" t="s">
        <v>106</v>
      </c>
      <c r="H38" s="29" t="s">
        <v>186</v>
      </c>
      <c r="I38" s="48" t="s">
        <v>79</v>
      </c>
      <c r="J38" s="48" t="s">
        <v>171</v>
      </c>
    </row>
    <row r="39" ht="16.05" customHeight="1" spans="2:10">
      <c r="B39" s="34">
        <v>30</v>
      </c>
      <c r="C39" s="27" t="s">
        <v>189</v>
      </c>
      <c r="D39" s="33">
        <v>23145</v>
      </c>
      <c r="E39" s="27" t="s">
        <v>34</v>
      </c>
      <c r="F39" s="29">
        <v>40</v>
      </c>
      <c r="G39" s="29" t="s">
        <v>185</v>
      </c>
      <c r="H39" s="29" t="s">
        <v>186</v>
      </c>
      <c r="I39" s="48" t="s">
        <v>79</v>
      </c>
      <c r="J39" s="48" t="s">
        <v>171</v>
      </c>
    </row>
    <row r="40" spans="2:10">
      <c r="B40" s="34">
        <v>31</v>
      </c>
      <c r="C40" s="35" t="s">
        <v>190</v>
      </c>
      <c r="D40" s="35">
        <v>1993</v>
      </c>
      <c r="E40" s="35" t="s">
        <v>34</v>
      </c>
      <c r="F40" s="35">
        <v>20</v>
      </c>
      <c r="G40" s="36" t="s">
        <v>140</v>
      </c>
      <c r="H40" s="37" t="s">
        <v>191</v>
      </c>
      <c r="I40" s="50" t="s">
        <v>135</v>
      </c>
      <c r="J40" s="39" t="s">
        <v>171</v>
      </c>
    </row>
    <row r="41" spans="2:10">
      <c r="B41" s="34">
        <v>32</v>
      </c>
      <c r="C41" s="35" t="s">
        <v>192</v>
      </c>
      <c r="D41" s="35">
        <v>2002</v>
      </c>
      <c r="E41" s="35" t="s">
        <v>34</v>
      </c>
      <c r="F41" s="35">
        <v>20</v>
      </c>
      <c r="G41" s="36" t="s">
        <v>140</v>
      </c>
      <c r="H41" s="36" t="s">
        <v>193</v>
      </c>
      <c r="I41" s="51" t="s">
        <v>135</v>
      </c>
      <c r="J41" s="39" t="s">
        <v>171</v>
      </c>
    </row>
    <row r="42" ht="31.5" spans="2:10">
      <c r="B42" s="34">
        <v>33</v>
      </c>
      <c r="C42" s="35" t="s">
        <v>139</v>
      </c>
      <c r="D42" s="35">
        <v>1978</v>
      </c>
      <c r="E42" s="35" t="s">
        <v>34</v>
      </c>
      <c r="F42" s="35">
        <v>20</v>
      </c>
      <c r="G42" s="36" t="s">
        <v>140</v>
      </c>
      <c r="H42" s="36" t="s">
        <v>193</v>
      </c>
      <c r="I42" s="51" t="s">
        <v>135</v>
      </c>
      <c r="J42" s="39" t="s">
        <v>171</v>
      </c>
    </row>
    <row r="43" spans="2:10">
      <c r="B43" s="34">
        <v>34</v>
      </c>
      <c r="C43" s="35" t="s">
        <v>141</v>
      </c>
      <c r="D43" s="35">
        <v>1967</v>
      </c>
      <c r="E43" s="35" t="s">
        <v>34</v>
      </c>
      <c r="F43" s="35">
        <v>10</v>
      </c>
      <c r="G43" s="36" t="s">
        <v>142</v>
      </c>
      <c r="H43" s="36" t="s">
        <v>193</v>
      </c>
      <c r="I43" s="51" t="s">
        <v>135</v>
      </c>
      <c r="J43" s="39" t="s">
        <v>172</v>
      </c>
    </row>
    <row r="44" spans="2:10">
      <c r="B44" s="34">
        <v>35</v>
      </c>
      <c r="C44" s="35" t="s">
        <v>194</v>
      </c>
      <c r="D44" s="35">
        <v>2004</v>
      </c>
      <c r="E44" s="35" t="s">
        <v>34</v>
      </c>
      <c r="F44" s="35">
        <v>10</v>
      </c>
      <c r="G44" s="36" t="s">
        <v>134</v>
      </c>
      <c r="H44" s="36" t="s">
        <v>193</v>
      </c>
      <c r="I44" s="51" t="s">
        <v>135</v>
      </c>
      <c r="J44" s="39" t="s">
        <v>172</v>
      </c>
    </row>
    <row r="45" spans="2:10">
      <c r="B45" s="34">
        <v>36</v>
      </c>
      <c r="C45" s="35" t="s">
        <v>195</v>
      </c>
      <c r="D45" s="35">
        <v>2004</v>
      </c>
      <c r="E45" s="35" t="s">
        <v>34</v>
      </c>
      <c r="F45" s="35">
        <v>20</v>
      </c>
      <c r="G45" s="36" t="s">
        <v>196</v>
      </c>
      <c r="H45" s="36" t="s">
        <v>193</v>
      </c>
      <c r="I45" s="51" t="s">
        <v>135</v>
      </c>
      <c r="J45" s="39" t="s">
        <v>172</v>
      </c>
    </row>
    <row r="46" spans="2:10">
      <c r="B46" s="34">
        <v>37</v>
      </c>
      <c r="C46" s="35" t="s">
        <v>143</v>
      </c>
      <c r="D46" s="35">
        <v>1983</v>
      </c>
      <c r="E46" s="35" t="s">
        <v>34</v>
      </c>
      <c r="F46" s="35">
        <v>40</v>
      </c>
      <c r="G46" s="35" t="s">
        <v>88</v>
      </c>
      <c r="H46" s="36" t="s">
        <v>193</v>
      </c>
      <c r="I46" s="51" t="s">
        <v>135</v>
      </c>
      <c r="J46" s="39" t="s">
        <v>171</v>
      </c>
    </row>
    <row r="47" spans="2:10">
      <c r="B47" s="34">
        <v>38</v>
      </c>
      <c r="C47" s="35" t="s">
        <v>144</v>
      </c>
      <c r="D47" s="35">
        <v>1983</v>
      </c>
      <c r="E47" s="35" t="s">
        <v>34</v>
      </c>
      <c r="F47" s="35">
        <v>20</v>
      </c>
      <c r="G47" s="35" t="s">
        <v>145</v>
      </c>
      <c r="H47" s="36" t="s">
        <v>193</v>
      </c>
      <c r="I47" s="51" t="s">
        <v>135</v>
      </c>
      <c r="J47" s="39" t="s">
        <v>172</v>
      </c>
    </row>
    <row r="48" spans="2:10">
      <c r="B48" s="34">
        <v>39</v>
      </c>
      <c r="C48" s="35" t="s">
        <v>146</v>
      </c>
      <c r="D48" s="35">
        <v>1983</v>
      </c>
      <c r="E48" s="35" t="s">
        <v>34</v>
      </c>
      <c r="F48" s="35">
        <v>20</v>
      </c>
      <c r="G48" s="35" t="s">
        <v>147</v>
      </c>
      <c r="H48" s="36" t="s">
        <v>197</v>
      </c>
      <c r="I48" s="51" t="s">
        <v>135</v>
      </c>
      <c r="J48" s="39" t="s">
        <v>171</v>
      </c>
    </row>
    <row r="49" spans="2:10">
      <c r="B49" s="34">
        <v>40</v>
      </c>
      <c r="C49" s="38" t="s">
        <v>133</v>
      </c>
      <c r="D49" s="38">
        <v>2005</v>
      </c>
      <c r="E49" s="38" t="s">
        <v>18</v>
      </c>
      <c r="F49" s="36">
        <v>10</v>
      </c>
      <c r="G49" s="36" t="s">
        <v>134</v>
      </c>
      <c r="H49" s="36" t="s">
        <v>197</v>
      </c>
      <c r="I49" s="51" t="s">
        <v>135</v>
      </c>
      <c r="J49" s="39" t="s">
        <v>172</v>
      </c>
    </row>
    <row r="50" spans="2:10">
      <c r="B50" s="34">
        <v>41</v>
      </c>
      <c r="C50" s="38" t="s">
        <v>136</v>
      </c>
      <c r="D50" s="38">
        <v>1983</v>
      </c>
      <c r="E50" s="38" t="s">
        <v>18</v>
      </c>
      <c r="F50" s="36">
        <v>20</v>
      </c>
      <c r="G50" s="36" t="s">
        <v>137</v>
      </c>
      <c r="H50" s="36" t="s">
        <v>193</v>
      </c>
      <c r="I50" s="51" t="s">
        <v>135</v>
      </c>
      <c r="J50" s="39" t="s">
        <v>171</v>
      </c>
    </row>
    <row r="51" spans="2:10">
      <c r="B51" s="34">
        <v>42</v>
      </c>
      <c r="C51" s="38" t="s">
        <v>198</v>
      </c>
      <c r="D51" s="38">
        <v>1981</v>
      </c>
      <c r="E51" s="38" t="s">
        <v>18</v>
      </c>
      <c r="F51" s="36">
        <v>40</v>
      </c>
      <c r="G51" s="36" t="s">
        <v>88</v>
      </c>
      <c r="H51" s="36" t="s">
        <v>191</v>
      </c>
      <c r="I51" s="51" t="s">
        <v>135</v>
      </c>
      <c r="J51" s="39" t="s">
        <v>171</v>
      </c>
    </row>
    <row r="52" spans="2:10">
      <c r="B52" s="34">
        <v>43</v>
      </c>
      <c r="C52" s="38" t="s">
        <v>199</v>
      </c>
      <c r="D52" s="38">
        <v>1990</v>
      </c>
      <c r="E52" s="38" t="s">
        <v>18</v>
      </c>
      <c r="F52" s="36">
        <v>35</v>
      </c>
      <c r="G52" s="36" t="s">
        <v>102</v>
      </c>
      <c r="H52" s="36" t="s">
        <v>191</v>
      </c>
      <c r="I52" s="51" t="s">
        <v>135</v>
      </c>
      <c r="J52" s="39" t="s">
        <v>171</v>
      </c>
    </row>
    <row r="53" spans="2:10">
      <c r="B53" s="34">
        <v>44</v>
      </c>
      <c r="C53" s="38" t="s">
        <v>200</v>
      </c>
      <c r="D53" s="38">
        <v>1999</v>
      </c>
      <c r="E53" s="38" t="s">
        <v>18</v>
      </c>
      <c r="F53" s="36">
        <v>30</v>
      </c>
      <c r="G53" s="36" t="s">
        <v>91</v>
      </c>
      <c r="H53" s="36" t="s">
        <v>201</v>
      </c>
      <c r="I53" s="51" t="s">
        <v>135</v>
      </c>
      <c r="J53" s="39" t="s">
        <v>171</v>
      </c>
    </row>
    <row r="54" spans="2:10">
      <c r="B54" s="34">
        <v>45</v>
      </c>
      <c r="C54" s="38" t="s">
        <v>149</v>
      </c>
      <c r="D54" s="39">
        <v>1984</v>
      </c>
      <c r="E54" s="39" t="s">
        <v>18</v>
      </c>
      <c r="F54" s="39">
        <v>10</v>
      </c>
      <c r="G54" s="39" t="s">
        <v>150</v>
      </c>
      <c r="H54" s="39" t="s">
        <v>202</v>
      </c>
      <c r="I54" s="52" t="s">
        <v>203</v>
      </c>
      <c r="J54" s="53" t="s">
        <v>172</v>
      </c>
    </row>
    <row r="55" spans="2:10">
      <c r="B55" s="34">
        <v>46</v>
      </c>
      <c r="C55" s="38" t="s">
        <v>120</v>
      </c>
      <c r="D55" s="39">
        <v>1992</v>
      </c>
      <c r="E55" s="39" t="s">
        <v>18</v>
      </c>
      <c r="F55" s="39">
        <v>25</v>
      </c>
      <c r="G55" s="39" t="s">
        <v>46</v>
      </c>
      <c r="H55" s="39" t="s">
        <v>202</v>
      </c>
      <c r="I55" s="52" t="s">
        <v>203</v>
      </c>
      <c r="J55" s="53" t="s">
        <v>172</v>
      </c>
    </row>
    <row r="56" spans="2:10">
      <c r="B56" s="34">
        <v>47</v>
      </c>
      <c r="C56" s="38" t="s">
        <v>52</v>
      </c>
      <c r="D56" s="39">
        <v>1980</v>
      </c>
      <c r="E56" s="39" t="s">
        <v>18</v>
      </c>
      <c r="F56" s="39">
        <v>20</v>
      </c>
      <c r="G56" s="39" t="s">
        <v>53</v>
      </c>
      <c r="H56" s="39" t="s">
        <v>202</v>
      </c>
      <c r="I56" s="52" t="s">
        <v>203</v>
      </c>
      <c r="J56" s="53" t="s">
        <v>171</v>
      </c>
    </row>
    <row r="57" spans="2:10">
      <c r="B57" s="34">
        <v>48</v>
      </c>
      <c r="C57" s="38" t="s">
        <v>55</v>
      </c>
      <c r="D57" s="39">
        <v>1999</v>
      </c>
      <c r="E57" s="39" t="s">
        <v>18</v>
      </c>
      <c r="F57" s="39">
        <v>20</v>
      </c>
      <c r="G57" s="39" t="s">
        <v>56</v>
      </c>
      <c r="H57" s="39" t="s">
        <v>202</v>
      </c>
      <c r="I57" s="52" t="s">
        <v>203</v>
      </c>
      <c r="J57" s="53" t="s">
        <v>172</v>
      </c>
    </row>
    <row r="58" spans="2:10">
      <c r="B58" s="34">
        <v>49</v>
      </c>
      <c r="C58" s="38" t="s">
        <v>204</v>
      </c>
      <c r="D58" s="39">
        <v>1984</v>
      </c>
      <c r="E58" s="39" t="s">
        <v>18</v>
      </c>
      <c r="F58" s="39">
        <v>20</v>
      </c>
      <c r="G58" s="39" t="s">
        <v>123</v>
      </c>
      <c r="H58" s="39" t="s">
        <v>202</v>
      </c>
      <c r="I58" s="52" t="s">
        <v>203</v>
      </c>
      <c r="J58" s="53" t="s">
        <v>172</v>
      </c>
    </row>
    <row r="59" spans="2:10">
      <c r="B59" s="34">
        <v>50</v>
      </c>
      <c r="C59" s="38" t="s">
        <v>151</v>
      </c>
      <c r="D59" s="39">
        <v>1967</v>
      </c>
      <c r="E59" s="39" t="s">
        <v>18</v>
      </c>
      <c r="F59" s="39">
        <v>20</v>
      </c>
      <c r="G59" s="39" t="s">
        <v>150</v>
      </c>
      <c r="H59" s="39" t="s">
        <v>202</v>
      </c>
      <c r="I59" s="52" t="s">
        <v>203</v>
      </c>
      <c r="J59" s="53" t="s">
        <v>172</v>
      </c>
    </row>
    <row r="60" spans="2:10">
      <c r="B60" s="34">
        <v>51</v>
      </c>
      <c r="C60" s="38" t="s">
        <v>205</v>
      </c>
      <c r="D60" s="39">
        <v>2001</v>
      </c>
      <c r="E60" s="39" t="s">
        <v>18</v>
      </c>
      <c r="F60" s="39">
        <v>15</v>
      </c>
      <c r="G60" s="39" t="s">
        <v>56</v>
      </c>
      <c r="H60" s="39" t="s">
        <v>202</v>
      </c>
      <c r="I60" s="52" t="s">
        <v>203</v>
      </c>
      <c r="J60" s="53" t="s">
        <v>172</v>
      </c>
    </row>
    <row r="61" spans="2:10">
      <c r="B61" s="34">
        <v>52</v>
      </c>
      <c r="C61" s="40" t="s">
        <v>61</v>
      </c>
      <c r="D61" s="33">
        <v>35330</v>
      </c>
      <c r="E61" s="27" t="s">
        <v>34</v>
      </c>
      <c r="F61" s="29"/>
      <c r="G61" s="29" t="s">
        <v>53</v>
      </c>
      <c r="H61" s="29" t="s">
        <v>206</v>
      </c>
      <c r="I61" s="48" t="s">
        <v>31</v>
      </c>
      <c r="J61" s="48" t="s">
        <v>172</v>
      </c>
    </row>
    <row r="62" spans="2:10">
      <c r="B62" s="34">
        <v>53</v>
      </c>
      <c r="C62" s="27" t="s">
        <v>207</v>
      </c>
      <c r="D62" s="41">
        <v>40551</v>
      </c>
      <c r="E62" s="27" t="s">
        <v>18</v>
      </c>
      <c r="F62" s="29"/>
      <c r="G62" s="29" t="s">
        <v>106</v>
      </c>
      <c r="H62" s="29" t="s">
        <v>206</v>
      </c>
      <c r="I62" s="48" t="s">
        <v>31</v>
      </c>
      <c r="J62" s="48" t="s">
        <v>171</v>
      </c>
    </row>
    <row r="63" spans="2:10">
      <c r="B63" s="34">
        <v>54</v>
      </c>
      <c r="C63" s="27" t="s">
        <v>43</v>
      </c>
      <c r="D63" s="33">
        <v>39282</v>
      </c>
      <c r="E63" s="27" t="s">
        <v>18</v>
      </c>
      <c r="F63" s="29"/>
      <c r="G63" s="29" t="s">
        <v>106</v>
      </c>
      <c r="H63" s="29" t="s">
        <v>206</v>
      </c>
      <c r="I63" s="48" t="s">
        <v>31</v>
      </c>
      <c r="J63" s="48" t="s">
        <v>171</v>
      </c>
    </row>
    <row r="64" spans="2:10">
      <c r="B64" s="34">
        <v>55</v>
      </c>
      <c r="C64" s="42" t="s">
        <v>96</v>
      </c>
      <c r="D64" s="43">
        <v>32623</v>
      </c>
      <c r="E64" s="44" t="s">
        <v>58</v>
      </c>
      <c r="F64" s="45">
        <v>0.35</v>
      </c>
      <c r="G64" s="44" t="s">
        <v>97</v>
      </c>
      <c r="H64" s="44" t="s">
        <v>208</v>
      </c>
      <c r="I64" s="50" t="s">
        <v>209</v>
      </c>
      <c r="J64" s="39" t="s">
        <v>171</v>
      </c>
    </row>
    <row r="65" spans="2:10">
      <c r="B65" s="34">
        <v>56</v>
      </c>
      <c r="C65" s="42" t="s">
        <v>98</v>
      </c>
      <c r="D65" s="43">
        <v>36703</v>
      </c>
      <c r="E65" s="44" t="s">
        <v>58</v>
      </c>
      <c r="F65" s="45">
        <v>0.3</v>
      </c>
      <c r="G65" s="44" t="s">
        <v>86</v>
      </c>
      <c r="H65" s="44" t="s">
        <v>210</v>
      </c>
      <c r="I65" s="50" t="s">
        <v>209</v>
      </c>
      <c r="J65" s="39" t="s">
        <v>171</v>
      </c>
    </row>
    <row r="66" spans="2:10">
      <c r="B66" s="34">
        <v>57</v>
      </c>
      <c r="C66" s="42" t="s">
        <v>121</v>
      </c>
      <c r="D66" s="43">
        <v>27770</v>
      </c>
      <c r="E66" s="44" t="s">
        <v>58</v>
      </c>
      <c r="F66" s="45">
        <v>0.3</v>
      </c>
      <c r="G66" s="44" t="s">
        <v>211</v>
      </c>
      <c r="H66" s="44" t="s">
        <v>210</v>
      </c>
      <c r="I66" s="50" t="s">
        <v>209</v>
      </c>
      <c r="J66" s="39" t="s">
        <v>172</v>
      </c>
    </row>
    <row r="67" spans="2:10">
      <c r="B67" s="34">
        <v>58</v>
      </c>
      <c r="C67" s="42" t="s">
        <v>57</v>
      </c>
      <c r="D67" s="43">
        <v>33385</v>
      </c>
      <c r="E67" s="44" t="s">
        <v>58</v>
      </c>
      <c r="F67" s="45">
        <v>0.4</v>
      </c>
      <c r="G67" s="44" t="s">
        <v>39</v>
      </c>
      <c r="H67" s="44" t="s">
        <v>212</v>
      </c>
      <c r="I67" s="50" t="s">
        <v>209</v>
      </c>
      <c r="J67" s="39" t="s">
        <v>171</v>
      </c>
    </row>
    <row r="68" spans="2:10">
      <c r="B68" s="34">
        <v>59</v>
      </c>
      <c r="C68" s="42" t="s">
        <v>99</v>
      </c>
      <c r="D68" s="43">
        <v>36589</v>
      </c>
      <c r="E68" s="44" t="s">
        <v>58</v>
      </c>
      <c r="F68" s="45">
        <v>0.1</v>
      </c>
      <c r="G68" s="44" t="s">
        <v>100</v>
      </c>
      <c r="H68" s="44" t="s">
        <v>210</v>
      </c>
      <c r="I68" s="50" t="s">
        <v>209</v>
      </c>
      <c r="J68" s="39" t="s">
        <v>171</v>
      </c>
    </row>
    <row r="69" spans="2:10">
      <c r="B69" s="34">
        <v>60</v>
      </c>
      <c r="C69" s="42" t="s">
        <v>118</v>
      </c>
      <c r="D69" s="43">
        <v>30470</v>
      </c>
      <c r="E69" s="44" t="s">
        <v>58</v>
      </c>
      <c r="F69" s="45">
        <v>0.4</v>
      </c>
      <c r="G69" s="44" t="s">
        <v>97</v>
      </c>
      <c r="H69" s="44" t="s">
        <v>210</v>
      </c>
      <c r="I69" s="50" t="s">
        <v>209</v>
      </c>
      <c r="J69" s="39" t="s">
        <v>171</v>
      </c>
    </row>
    <row r="70" spans="2:10">
      <c r="B70" s="34">
        <v>61</v>
      </c>
      <c r="C70" s="42" t="s">
        <v>89</v>
      </c>
      <c r="D70" s="43">
        <v>42719</v>
      </c>
      <c r="E70" s="44" t="s">
        <v>58</v>
      </c>
      <c r="F70" s="44" t="s">
        <v>213</v>
      </c>
      <c r="G70" s="44" t="s">
        <v>90</v>
      </c>
      <c r="H70" s="44" t="s">
        <v>210</v>
      </c>
      <c r="I70" s="50" t="s">
        <v>209</v>
      </c>
      <c r="J70" s="39" t="s">
        <v>171</v>
      </c>
    </row>
    <row r="71" spans="2:10">
      <c r="B71" s="34">
        <v>62</v>
      </c>
      <c r="C71" s="42" t="s">
        <v>152</v>
      </c>
      <c r="D71" s="43">
        <v>35258</v>
      </c>
      <c r="E71" s="44" t="s">
        <v>58</v>
      </c>
      <c r="F71" s="45">
        <v>0.2</v>
      </c>
      <c r="G71" s="44" t="s">
        <v>41</v>
      </c>
      <c r="H71" s="44" t="s">
        <v>210</v>
      </c>
      <c r="I71" s="50" t="s">
        <v>209</v>
      </c>
      <c r="J71" s="39" t="s">
        <v>172</v>
      </c>
    </row>
    <row r="72" spans="2:10">
      <c r="B72" s="34">
        <v>63</v>
      </c>
      <c r="C72" s="54" t="s">
        <v>75</v>
      </c>
      <c r="D72" s="35">
        <v>1988</v>
      </c>
      <c r="E72" s="55" t="s">
        <v>18</v>
      </c>
      <c r="F72" s="35">
        <v>40</v>
      </c>
      <c r="G72" s="35" t="s">
        <v>20</v>
      </c>
      <c r="H72" s="54" t="s">
        <v>214</v>
      </c>
      <c r="I72" s="107" t="s">
        <v>215</v>
      </c>
      <c r="J72" s="53" t="s">
        <v>171</v>
      </c>
    </row>
    <row r="73" spans="2:10">
      <c r="B73" s="34">
        <v>64</v>
      </c>
      <c r="C73" s="54" t="s">
        <v>25</v>
      </c>
      <c r="D73" s="35">
        <v>2011</v>
      </c>
      <c r="E73" s="55" t="s">
        <v>18</v>
      </c>
      <c r="F73" s="35" t="s">
        <v>26</v>
      </c>
      <c r="G73" s="35" t="s">
        <v>27</v>
      </c>
      <c r="H73" s="54" t="s">
        <v>216</v>
      </c>
      <c r="I73" s="107" t="s">
        <v>215</v>
      </c>
      <c r="J73" s="53" t="s">
        <v>171</v>
      </c>
    </row>
    <row r="74" spans="2:10">
      <c r="B74" s="34">
        <v>65</v>
      </c>
      <c r="C74" s="56" t="s">
        <v>22</v>
      </c>
      <c r="D74" s="57">
        <v>40991</v>
      </c>
      <c r="E74" s="58" t="s">
        <v>18</v>
      </c>
      <c r="F74" s="58"/>
      <c r="G74" s="58"/>
      <c r="H74" s="58" t="s">
        <v>217</v>
      </c>
      <c r="I74" s="108"/>
      <c r="J74" s="98" t="s">
        <v>171</v>
      </c>
    </row>
    <row r="75" spans="2:10">
      <c r="B75" s="34">
        <v>66</v>
      </c>
      <c r="C75" s="59" t="s">
        <v>114</v>
      </c>
      <c r="D75" s="60">
        <v>31391</v>
      </c>
      <c r="E75" s="59" t="s">
        <v>18</v>
      </c>
      <c r="F75" s="61">
        <v>20</v>
      </c>
      <c r="G75" s="61"/>
      <c r="H75" s="61" t="s">
        <v>218</v>
      </c>
      <c r="I75" s="107" t="s">
        <v>103</v>
      </c>
      <c r="J75" s="98" t="s">
        <v>171</v>
      </c>
    </row>
    <row r="76" spans="2:10">
      <c r="B76" s="34">
        <v>67</v>
      </c>
      <c r="C76" s="56" t="s">
        <v>101</v>
      </c>
      <c r="D76" s="62">
        <v>30857</v>
      </c>
      <c r="E76" s="56" t="s">
        <v>18</v>
      </c>
      <c r="F76" s="63">
        <v>40</v>
      </c>
      <c r="G76" s="63"/>
      <c r="H76" s="63" t="s">
        <v>218</v>
      </c>
      <c r="I76" s="107" t="s">
        <v>103</v>
      </c>
      <c r="J76" s="98" t="s">
        <v>171</v>
      </c>
    </row>
    <row r="77" spans="2:10">
      <c r="B77" s="34">
        <v>68</v>
      </c>
      <c r="C77" s="56" t="s">
        <v>107</v>
      </c>
      <c r="D77" s="62">
        <v>31644</v>
      </c>
      <c r="E77" s="56" t="s">
        <v>34</v>
      </c>
      <c r="F77" s="63">
        <v>40</v>
      </c>
      <c r="G77" s="63"/>
      <c r="H77" s="63" t="s">
        <v>218</v>
      </c>
      <c r="I77" s="107" t="s">
        <v>103</v>
      </c>
      <c r="J77" s="98" t="s">
        <v>171</v>
      </c>
    </row>
    <row r="78" spans="2:10">
      <c r="B78" s="34">
        <v>69</v>
      </c>
      <c r="C78" s="64" t="s">
        <v>104</v>
      </c>
      <c r="D78" s="65">
        <v>31713</v>
      </c>
      <c r="E78" s="64" t="s">
        <v>18</v>
      </c>
      <c r="F78" s="66">
        <v>40</v>
      </c>
      <c r="G78" s="66"/>
      <c r="H78" s="66" t="s">
        <v>218</v>
      </c>
      <c r="I78" s="107" t="s">
        <v>103</v>
      </c>
      <c r="J78" s="98" t="s">
        <v>171</v>
      </c>
    </row>
    <row r="79" spans="2:10">
      <c r="B79" s="67" t="s">
        <v>219</v>
      </c>
      <c r="C79" s="38" t="s">
        <v>220</v>
      </c>
      <c r="D79" s="39"/>
      <c r="E79" s="39"/>
      <c r="F79" s="39"/>
      <c r="G79" s="39"/>
      <c r="H79" s="39"/>
      <c r="I79" s="52" t="s">
        <v>164</v>
      </c>
      <c r="J79" s="53"/>
    </row>
    <row r="80" spans="2:10">
      <c r="B80" s="67" t="s">
        <v>219</v>
      </c>
      <c r="C80" s="39" t="s">
        <v>221</v>
      </c>
      <c r="D80" s="39"/>
      <c r="E80" s="39"/>
      <c r="F80" s="39"/>
      <c r="G80" s="39"/>
      <c r="H80" s="39"/>
      <c r="I80" s="52" t="s">
        <v>164</v>
      </c>
      <c r="J80" s="53"/>
    </row>
    <row r="81" spans="2:10">
      <c r="B81" s="67" t="s">
        <v>219</v>
      </c>
      <c r="C81" s="39" t="s">
        <v>222</v>
      </c>
      <c r="D81" s="39"/>
      <c r="E81" s="39"/>
      <c r="F81" s="39"/>
      <c r="G81" s="39"/>
      <c r="H81" s="39"/>
      <c r="I81" s="48" t="s">
        <v>164</v>
      </c>
      <c r="J81" s="53"/>
    </row>
    <row r="82" spans="2:10">
      <c r="B82" s="67" t="s">
        <v>219</v>
      </c>
      <c r="C82" s="39" t="s">
        <v>170</v>
      </c>
      <c r="D82" s="39"/>
      <c r="E82" s="39"/>
      <c r="F82" s="39"/>
      <c r="G82" s="39"/>
      <c r="H82" s="39"/>
      <c r="I82" s="48" t="s">
        <v>47</v>
      </c>
      <c r="J82" s="53"/>
    </row>
    <row r="83" spans="2:10">
      <c r="B83" s="68" t="s">
        <v>219</v>
      </c>
      <c r="C83" s="39" t="s">
        <v>223</v>
      </c>
      <c r="D83" s="39" t="s">
        <v>224</v>
      </c>
      <c r="E83" s="39" t="s">
        <v>34</v>
      </c>
      <c r="F83" s="69"/>
      <c r="G83" s="69"/>
      <c r="H83" s="69"/>
      <c r="I83" s="48" t="s">
        <v>174</v>
      </c>
      <c r="J83" s="53"/>
    </row>
    <row r="84" spans="2:10">
      <c r="B84" s="67" t="s">
        <v>219</v>
      </c>
      <c r="C84" s="39" t="s">
        <v>225</v>
      </c>
      <c r="D84" s="69"/>
      <c r="E84" s="69"/>
      <c r="F84" s="69"/>
      <c r="G84" s="69"/>
      <c r="H84" s="69"/>
      <c r="I84" s="48" t="s">
        <v>177</v>
      </c>
      <c r="J84" s="53"/>
    </row>
    <row r="85" spans="2:10">
      <c r="B85" s="67" t="s">
        <v>219</v>
      </c>
      <c r="C85" s="39" t="s">
        <v>226</v>
      </c>
      <c r="D85" s="69"/>
      <c r="E85" s="69"/>
      <c r="F85" s="69"/>
      <c r="G85" s="69"/>
      <c r="H85" s="69"/>
      <c r="I85" s="48" t="s">
        <v>177</v>
      </c>
      <c r="J85" s="53"/>
    </row>
    <row r="86" spans="2:10">
      <c r="B86" s="67" t="s">
        <v>219</v>
      </c>
      <c r="C86" s="39" t="s">
        <v>227</v>
      </c>
      <c r="D86" s="69"/>
      <c r="E86" s="69"/>
      <c r="F86" s="69"/>
      <c r="G86" s="69"/>
      <c r="H86" s="69"/>
      <c r="I86" s="48" t="s">
        <v>177</v>
      </c>
      <c r="J86" s="53"/>
    </row>
    <row r="87" spans="2:10">
      <c r="B87" s="67" t="s">
        <v>219</v>
      </c>
      <c r="C87" s="39" t="s">
        <v>228</v>
      </c>
      <c r="D87" s="69"/>
      <c r="E87" s="69"/>
      <c r="F87" s="69"/>
      <c r="G87" s="69"/>
      <c r="H87" s="69"/>
      <c r="I87" s="48" t="s">
        <v>177</v>
      </c>
      <c r="J87" s="53"/>
    </row>
    <row r="88" spans="2:10">
      <c r="B88" s="67" t="s">
        <v>219</v>
      </c>
      <c r="C88" s="39" t="s">
        <v>229</v>
      </c>
      <c r="D88" s="69"/>
      <c r="E88" s="69"/>
      <c r="F88" s="69"/>
      <c r="G88" s="69"/>
      <c r="H88" s="69"/>
      <c r="I88" s="48" t="s">
        <v>177</v>
      </c>
      <c r="J88" s="53"/>
    </row>
    <row r="89" spans="2:10">
      <c r="B89" s="67" t="s">
        <v>219</v>
      </c>
      <c r="C89" s="39" t="s">
        <v>230</v>
      </c>
      <c r="D89" s="70">
        <v>20414</v>
      </c>
      <c r="E89" s="39" t="s">
        <v>18</v>
      </c>
      <c r="F89" s="69"/>
      <c r="G89" s="69"/>
      <c r="H89" s="69"/>
      <c r="I89" s="48" t="s">
        <v>79</v>
      </c>
      <c r="J89" s="53"/>
    </row>
    <row r="90" spans="2:10">
      <c r="B90" s="67" t="s">
        <v>219</v>
      </c>
      <c r="C90" s="39" t="s">
        <v>231</v>
      </c>
      <c r="D90" s="69"/>
      <c r="E90" s="69"/>
      <c r="F90" s="69"/>
      <c r="G90" s="69"/>
      <c r="H90" s="69"/>
      <c r="I90" s="48" t="s">
        <v>135</v>
      </c>
      <c r="J90" s="53"/>
    </row>
    <row r="91" ht="15" customHeight="1" spans="2:10">
      <c r="B91" s="67" t="s">
        <v>219</v>
      </c>
      <c r="C91" s="39" t="s">
        <v>232</v>
      </c>
      <c r="D91" s="69"/>
      <c r="E91" s="69"/>
      <c r="F91" s="69"/>
      <c r="G91" s="69"/>
      <c r="H91" s="69"/>
      <c r="I91" s="48" t="s">
        <v>135</v>
      </c>
      <c r="J91" s="53"/>
    </row>
    <row r="92" spans="2:10">
      <c r="B92" s="68" t="s">
        <v>219</v>
      </c>
      <c r="C92" s="39" t="s">
        <v>191</v>
      </c>
      <c r="D92" s="69"/>
      <c r="E92" s="69"/>
      <c r="F92" s="69"/>
      <c r="G92" s="69"/>
      <c r="H92" s="69"/>
      <c r="I92" s="48" t="s">
        <v>135</v>
      </c>
      <c r="J92" s="53"/>
    </row>
    <row r="93" spans="2:10">
      <c r="B93" s="68" t="s">
        <v>219</v>
      </c>
      <c r="C93" s="71" t="s">
        <v>233</v>
      </c>
      <c r="D93" s="69"/>
      <c r="E93" s="69"/>
      <c r="F93" s="69"/>
      <c r="G93" s="69"/>
      <c r="H93" s="69"/>
      <c r="I93" s="48" t="s">
        <v>135</v>
      </c>
      <c r="J93" s="53"/>
    </row>
    <row r="94" spans="2:10">
      <c r="B94" s="68" t="s">
        <v>219</v>
      </c>
      <c r="C94" s="39" t="s">
        <v>234</v>
      </c>
      <c r="D94" s="69"/>
      <c r="E94" s="69"/>
      <c r="F94" s="69"/>
      <c r="G94" s="69"/>
      <c r="H94" s="69"/>
      <c r="I94" s="48" t="s">
        <v>135</v>
      </c>
      <c r="J94" s="53"/>
    </row>
    <row r="95" spans="2:10">
      <c r="B95" s="68" t="s">
        <v>219</v>
      </c>
      <c r="C95" s="39" t="s">
        <v>235</v>
      </c>
      <c r="D95" s="69"/>
      <c r="E95" s="69"/>
      <c r="F95" s="69"/>
      <c r="G95" s="69"/>
      <c r="H95" s="69"/>
      <c r="I95" s="48" t="s">
        <v>135</v>
      </c>
      <c r="J95" s="53"/>
    </row>
    <row r="96" spans="2:10">
      <c r="B96" s="68" t="s">
        <v>219</v>
      </c>
      <c r="C96" s="39" t="s">
        <v>236</v>
      </c>
      <c r="D96" s="69"/>
      <c r="E96" s="69"/>
      <c r="F96" s="69"/>
      <c r="G96" s="69"/>
      <c r="H96" s="69"/>
      <c r="I96" s="48" t="s">
        <v>135</v>
      </c>
      <c r="J96" s="53"/>
    </row>
    <row r="97" spans="2:10">
      <c r="B97" s="68" t="s">
        <v>219</v>
      </c>
      <c r="C97" s="35" t="s">
        <v>216</v>
      </c>
      <c r="D97" s="35"/>
      <c r="E97" s="55" t="s">
        <v>18</v>
      </c>
      <c r="F97" s="72"/>
      <c r="G97" s="69"/>
      <c r="H97" s="69"/>
      <c r="I97" s="48" t="s">
        <v>215</v>
      </c>
      <c r="J97" s="53"/>
    </row>
    <row r="98" spans="2:10">
      <c r="B98" s="53"/>
      <c r="C98" s="73"/>
      <c r="D98" s="73"/>
      <c r="E98" s="73"/>
      <c r="F98" s="73"/>
      <c r="G98" s="73"/>
      <c r="H98" s="73"/>
      <c r="I98" s="53"/>
      <c r="J98" s="53"/>
    </row>
    <row r="99" spans="2:10">
      <c r="B99" s="53"/>
      <c r="C99" s="73"/>
      <c r="D99" s="73"/>
      <c r="E99" s="73"/>
      <c r="F99" s="73"/>
      <c r="G99" s="73"/>
      <c r="H99" s="73"/>
      <c r="I99" s="53"/>
      <c r="J99" s="53"/>
    </row>
    <row r="100" spans="2:10">
      <c r="B100" s="53"/>
      <c r="C100" s="73"/>
      <c r="D100" s="73"/>
      <c r="E100" s="73"/>
      <c r="F100" s="73"/>
      <c r="G100" s="73"/>
      <c r="H100" s="73"/>
      <c r="I100" s="53"/>
      <c r="J100" s="53"/>
    </row>
    <row r="101" spans="2:10">
      <c r="B101" s="53"/>
      <c r="C101" s="73"/>
      <c r="D101" s="73"/>
      <c r="E101" s="73"/>
      <c r="F101" s="73"/>
      <c r="G101" s="73"/>
      <c r="H101" s="73"/>
      <c r="I101" s="53"/>
      <c r="J101" s="53"/>
    </row>
    <row r="102" spans="2:10">
      <c r="B102" s="53"/>
      <c r="C102" s="73"/>
      <c r="D102" s="73"/>
      <c r="E102" s="73"/>
      <c r="F102" s="73"/>
      <c r="G102" s="73"/>
      <c r="H102" s="73"/>
      <c r="I102" s="53"/>
      <c r="J102" s="53"/>
    </row>
    <row r="103" spans="2:10">
      <c r="B103" s="53"/>
      <c r="C103" s="73"/>
      <c r="D103" s="73"/>
      <c r="E103" s="73"/>
      <c r="F103" s="73"/>
      <c r="G103" s="73"/>
      <c r="H103" s="73"/>
      <c r="I103" s="53"/>
      <c r="J103" s="53"/>
    </row>
    <row r="104" spans="2:10">
      <c r="B104" s="74" t="s">
        <v>237</v>
      </c>
      <c r="C104" s="69" t="s">
        <v>238</v>
      </c>
      <c r="D104" s="73"/>
      <c r="E104" s="73"/>
      <c r="F104" s="73"/>
      <c r="G104" s="73"/>
      <c r="H104" s="73"/>
      <c r="I104" s="53"/>
      <c r="J104" s="53"/>
    </row>
    <row r="105" spans="2:10">
      <c r="B105" s="74" t="s">
        <v>237</v>
      </c>
      <c r="C105" s="69" t="s">
        <v>239</v>
      </c>
      <c r="D105" s="73"/>
      <c r="E105" s="73"/>
      <c r="F105" s="73"/>
      <c r="G105" s="73"/>
      <c r="H105" s="73"/>
      <c r="I105" s="53"/>
      <c r="J105" s="53"/>
    </row>
    <row r="106" spans="2:10">
      <c r="B106" s="74" t="s">
        <v>237</v>
      </c>
      <c r="C106" s="69" t="s">
        <v>240</v>
      </c>
      <c r="D106" s="73"/>
      <c r="E106" s="73"/>
      <c r="F106" s="73"/>
      <c r="G106" s="73"/>
      <c r="H106" s="73"/>
      <c r="I106" s="53"/>
      <c r="J106" s="53"/>
    </row>
    <row r="107" spans="2:10">
      <c r="B107" s="74" t="s">
        <v>241</v>
      </c>
      <c r="C107" s="69" t="s">
        <v>242</v>
      </c>
      <c r="D107" s="73"/>
      <c r="E107" s="73"/>
      <c r="F107" s="73"/>
      <c r="G107" s="73"/>
      <c r="H107" s="73"/>
      <c r="I107" s="53"/>
      <c r="J107" s="53"/>
    </row>
    <row r="108" spans="2:10">
      <c r="B108" s="53"/>
      <c r="C108" s="73"/>
      <c r="D108" s="73"/>
      <c r="E108" s="73"/>
      <c r="F108" s="73"/>
      <c r="G108" s="73"/>
      <c r="H108" s="73"/>
      <c r="I108" s="53"/>
      <c r="J108" s="53"/>
    </row>
    <row r="109" spans="2:10">
      <c r="B109" s="75" t="s">
        <v>243</v>
      </c>
      <c r="C109" s="76" t="s">
        <v>244</v>
      </c>
      <c r="D109" s="77"/>
      <c r="E109" s="77"/>
      <c r="F109" s="77"/>
      <c r="G109" s="77"/>
      <c r="H109" s="77"/>
      <c r="I109" s="46"/>
      <c r="J109" s="46"/>
    </row>
    <row r="110" spans="2:10">
      <c r="B110" s="46"/>
      <c r="C110" s="77"/>
      <c r="D110" s="77"/>
      <c r="E110" s="77"/>
      <c r="F110" s="77"/>
      <c r="G110" s="77"/>
      <c r="H110" s="77"/>
      <c r="I110" s="46"/>
      <c r="J110" s="46"/>
    </row>
    <row r="111" spans="2:10">
      <c r="B111" s="46"/>
      <c r="C111" s="77"/>
      <c r="D111" s="77"/>
      <c r="E111" s="77"/>
      <c r="F111" s="77"/>
      <c r="G111" s="77"/>
      <c r="H111" s="77"/>
      <c r="I111" s="46"/>
      <c r="J111" s="46"/>
    </row>
    <row r="112" ht="16.5" spans="2:10">
      <c r="B112" s="46"/>
      <c r="C112" s="77"/>
      <c r="D112" s="77"/>
      <c r="E112" s="77"/>
      <c r="F112" s="77"/>
      <c r="G112" s="77"/>
      <c r="H112" s="77"/>
      <c r="I112" s="46"/>
      <c r="J112" s="46"/>
    </row>
    <row r="113" ht="16.5" spans="2:10">
      <c r="B113" s="78" t="s">
        <v>245</v>
      </c>
      <c r="C113" s="79"/>
      <c r="D113" s="79"/>
      <c r="E113" s="79"/>
      <c r="F113" s="79"/>
      <c r="G113" s="79"/>
      <c r="H113" s="80"/>
      <c r="I113" s="46"/>
      <c r="J113" s="46"/>
    </row>
    <row r="114" ht="16.5" spans="2:10">
      <c r="B114" s="46"/>
      <c r="C114" s="77"/>
      <c r="D114" s="77"/>
      <c r="E114" s="77"/>
      <c r="F114" s="77"/>
      <c r="G114" s="77"/>
      <c r="H114" s="77"/>
      <c r="I114" s="46"/>
      <c r="J114" s="46"/>
    </row>
    <row r="115" ht="19.5" spans="2:10">
      <c r="B115" s="81" t="s">
        <v>2</v>
      </c>
      <c r="C115" s="82"/>
      <c r="D115" s="82"/>
      <c r="E115" s="82"/>
      <c r="F115" s="82"/>
      <c r="G115" s="82"/>
      <c r="H115" s="83"/>
      <c r="I115" s="46"/>
      <c r="J115" s="46"/>
    </row>
    <row r="116" spans="2:10">
      <c r="B116" s="84" t="s">
        <v>3</v>
      </c>
      <c r="C116" s="85" t="s">
        <v>4</v>
      </c>
      <c r="D116" s="84" t="s">
        <v>5</v>
      </c>
      <c r="E116" s="86" t="s">
        <v>6</v>
      </c>
      <c r="F116" s="87" t="s">
        <v>7</v>
      </c>
      <c r="G116" s="88" t="s">
        <v>8</v>
      </c>
      <c r="H116" s="89" t="s">
        <v>9</v>
      </c>
      <c r="I116" s="77"/>
      <c r="J116" s="77"/>
    </row>
    <row r="117" spans="2:10">
      <c r="B117" s="55"/>
      <c r="C117" s="55"/>
      <c r="D117" s="55"/>
      <c r="E117" s="90"/>
      <c r="F117" s="91"/>
      <c r="G117" s="89"/>
      <c r="H117" s="91"/>
      <c r="I117" s="77"/>
      <c r="J117" s="77"/>
    </row>
    <row r="118" spans="2:10">
      <c r="B118" s="53">
        <v>1</v>
      </c>
      <c r="C118" s="92" t="s">
        <v>17</v>
      </c>
      <c r="D118" s="93">
        <v>40412</v>
      </c>
      <c r="E118" s="94" t="s">
        <v>18</v>
      </c>
      <c r="F118" s="94" t="s">
        <v>19</v>
      </c>
      <c r="G118" s="94" t="s">
        <v>20</v>
      </c>
      <c r="H118" s="95" t="s">
        <v>21</v>
      </c>
      <c r="I118" s="109"/>
      <c r="J118" s="109"/>
    </row>
    <row r="119" spans="2:10">
      <c r="B119" s="53">
        <v>2</v>
      </c>
      <c r="C119" s="95" t="s">
        <v>179</v>
      </c>
      <c r="D119" s="93">
        <v>40461</v>
      </c>
      <c r="E119" s="94" t="s">
        <v>18</v>
      </c>
      <c r="F119" s="94" t="s">
        <v>38</v>
      </c>
      <c r="G119" s="94" t="s">
        <v>23</v>
      </c>
      <c r="H119" s="95" t="s">
        <v>21</v>
      </c>
      <c r="I119" s="109"/>
      <c r="J119" s="109"/>
    </row>
    <row r="120" spans="2:10">
      <c r="B120" s="53">
        <v>3</v>
      </c>
      <c r="C120" s="56" t="s">
        <v>22</v>
      </c>
      <c r="D120" s="57">
        <v>40991</v>
      </c>
      <c r="E120" s="58" t="s">
        <v>18</v>
      </c>
      <c r="F120" s="96"/>
      <c r="G120" s="97"/>
      <c r="H120" s="97"/>
      <c r="I120" s="109"/>
      <c r="J120" s="109"/>
    </row>
    <row r="121" spans="2:10">
      <c r="B121" s="53">
        <v>4</v>
      </c>
      <c r="C121" s="54" t="s">
        <v>25</v>
      </c>
      <c r="D121" s="35">
        <v>2011</v>
      </c>
      <c r="E121" s="55" t="s">
        <v>18</v>
      </c>
      <c r="F121" s="35" t="s">
        <v>26</v>
      </c>
      <c r="G121" s="98" t="s">
        <v>27</v>
      </c>
      <c r="H121" s="99" t="s">
        <v>28</v>
      </c>
      <c r="I121" s="109"/>
      <c r="J121" s="109"/>
    </row>
    <row r="122" spans="2:10">
      <c r="B122" s="53">
        <v>5</v>
      </c>
      <c r="C122" s="100"/>
      <c r="D122" s="96"/>
      <c r="E122" s="96"/>
      <c r="F122" s="96"/>
      <c r="G122" s="97"/>
      <c r="H122" s="97"/>
      <c r="I122" s="109"/>
      <c r="J122" s="109"/>
    </row>
    <row r="123" spans="2:10">
      <c r="B123" s="53">
        <v>6</v>
      </c>
      <c r="C123" s="97"/>
      <c r="D123" s="96"/>
      <c r="E123" s="96"/>
      <c r="F123" s="96"/>
      <c r="G123" s="97"/>
      <c r="H123" s="97"/>
      <c r="I123" s="109"/>
      <c r="J123" s="109"/>
    </row>
    <row r="124" spans="2:10">
      <c r="B124" s="53">
        <v>7</v>
      </c>
      <c r="C124" s="100"/>
      <c r="D124" s="96"/>
      <c r="E124" s="96"/>
      <c r="F124" s="96"/>
      <c r="G124" s="97"/>
      <c r="H124" s="97"/>
      <c r="I124" s="109"/>
      <c r="J124" s="109"/>
    </row>
    <row r="125" spans="2:10">
      <c r="B125" s="53">
        <v>8</v>
      </c>
      <c r="C125" s="100"/>
      <c r="D125" s="96"/>
      <c r="E125" s="96"/>
      <c r="F125" s="96"/>
      <c r="G125" s="97"/>
      <c r="H125" s="97"/>
      <c r="I125" s="109"/>
      <c r="J125" s="109"/>
    </row>
    <row r="126" ht="16.5" spans="2:10">
      <c r="B126" s="46"/>
      <c r="C126" s="101"/>
      <c r="D126" s="102"/>
      <c r="E126" s="102"/>
      <c r="F126" s="102"/>
      <c r="G126" s="103"/>
      <c r="H126" s="103"/>
      <c r="I126" s="109"/>
      <c r="J126" s="109"/>
    </row>
    <row r="127" ht="19.5" spans="2:10">
      <c r="B127" s="104" t="s">
        <v>32</v>
      </c>
      <c r="C127" s="105"/>
      <c r="D127" s="105"/>
      <c r="E127" s="105"/>
      <c r="F127" s="105"/>
      <c r="G127" s="105"/>
      <c r="H127" s="106"/>
      <c r="I127" s="109"/>
      <c r="J127" s="109"/>
    </row>
    <row r="128" spans="2:10">
      <c r="B128" s="84" t="s">
        <v>3</v>
      </c>
      <c r="C128" s="85" t="s">
        <v>4</v>
      </c>
      <c r="D128" s="84" t="s">
        <v>5</v>
      </c>
      <c r="E128" s="84" t="s">
        <v>6</v>
      </c>
      <c r="F128" s="87" t="s">
        <v>7</v>
      </c>
      <c r="G128" s="88" t="s">
        <v>8</v>
      </c>
      <c r="H128" s="89" t="s">
        <v>9</v>
      </c>
      <c r="I128" s="109"/>
      <c r="J128" s="109"/>
    </row>
    <row r="129" spans="2:10">
      <c r="B129" s="55"/>
      <c r="C129" s="55"/>
      <c r="D129" s="55"/>
      <c r="E129" s="55"/>
      <c r="F129" s="91"/>
      <c r="G129" s="89"/>
      <c r="H129" s="91"/>
      <c r="I129" s="109"/>
      <c r="J129" s="109"/>
    </row>
    <row r="130" spans="2:10">
      <c r="B130" s="53">
        <v>1</v>
      </c>
      <c r="C130" s="92" t="s">
        <v>33</v>
      </c>
      <c r="D130" s="93">
        <v>39981</v>
      </c>
      <c r="E130" s="94" t="s">
        <v>34</v>
      </c>
      <c r="F130" s="94" t="s">
        <v>35</v>
      </c>
      <c r="G130" s="94" t="s">
        <v>36</v>
      </c>
      <c r="H130" s="95" t="s">
        <v>21</v>
      </c>
      <c r="I130" s="109"/>
      <c r="J130" s="109"/>
    </row>
    <row r="131" spans="2:10">
      <c r="B131" s="53">
        <v>2</v>
      </c>
      <c r="C131" s="95" t="s">
        <v>37</v>
      </c>
      <c r="D131" s="93">
        <v>39520</v>
      </c>
      <c r="E131" s="94" t="s">
        <v>34</v>
      </c>
      <c r="F131" s="94" t="s">
        <v>38</v>
      </c>
      <c r="G131" s="94" t="s">
        <v>39</v>
      </c>
      <c r="H131" s="95" t="s">
        <v>21</v>
      </c>
      <c r="I131" s="109"/>
      <c r="J131" s="109"/>
    </row>
    <row r="132" spans="2:10">
      <c r="B132" s="53">
        <v>3</v>
      </c>
      <c r="C132" s="92" t="s">
        <v>40</v>
      </c>
      <c r="D132" s="93">
        <v>40040</v>
      </c>
      <c r="E132" s="94" t="s">
        <v>18</v>
      </c>
      <c r="F132" s="94" t="s">
        <v>35</v>
      </c>
      <c r="G132" s="94" t="s">
        <v>41</v>
      </c>
      <c r="H132" s="95" t="s">
        <v>21</v>
      </c>
      <c r="I132" s="109"/>
      <c r="J132" s="109"/>
    </row>
    <row r="133" spans="2:10">
      <c r="B133" s="53">
        <v>4</v>
      </c>
      <c r="C133" s="99" t="s">
        <v>187</v>
      </c>
      <c r="D133" s="98">
        <v>2007</v>
      </c>
      <c r="E133" s="98" t="s">
        <v>18</v>
      </c>
      <c r="F133" s="98" t="s">
        <v>38</v>
      </c>
      <c r="G133" s="98" t="s">
        <v>20</v>
      </c>
      <c r="H133" s="99" t="s">
        <v>117</v>
      </c>
      <c r="I133" s="109"/>
      <c r="J133" s="109"/>
    </row>
    <row r="134" spans="2:10">
      <c r="B134" s="53">
        <v>5</v>
      </c>
      <c r="C134" s="110" t="s">
        <v>29</v>
      </c>
      <c r="D134" s="111">
        <v>40551</v>
      </c>
      <c r="E134" s="98" t="s">
        <v>18</v>
      </c>
      <c r="F134" s="98"/>
      <c r="G134" s="98" t="s">
        <v>30</v>
      </c>
      <c r="H134" s="99" t="s">
        <v>31</v>
      </c>
      <c r="I134" s="109"/>
      <c r="J134" s="109"/>
    </row>
    <row r="135" spans="2:10">
      <c r="B135" s="53">
        <v>6</v>
      </c>
      <c r="C135" s="99" t="s">
        <v>43</v>
      </c>
      <c r="D135" s="111">
        <v>39282</v>
      </c>
      <c r="E135" s="98" t="s">
        <v>18</v>
      </c>
      <c r="F135" s="98"/>
      <c r="G135" s="98" t="s">
        <v>30</v>
      </c>
      <c r="H135" s="99" t="s">
        <v>31</v>
      </c>
      <c r="I135" s="109"/>
      <c r="J135" s="109"/>
    </row>
    <row r="136" spans="2:10">
      <c r="B136" s="53">
        <v>7</v>
      </c>
      <c r="C136" s="100"/>
      <c r="D136" s="96"/>
      <c r="E136" s="96"/>
      <c r="F136" s="96"/>
      <c r="G136" s="97"/>
      <c r="H136" s="97"/>
      <c r="I136" s="109"/>
      <c r="J136" s="109"/>
    </row>
    <row r="137" spans="2:10">
      <c r="B137" s="53">
        <v>8</v>
      </c>
      <c r="C137" s="100"/>
      <c r="D137" s="96"/>
      <c r="E137" s="96"/>
      <c r="F137" s="96"/>
      <c r="G137" s="97"/>
      <c r="H137" s="97"/>
      <c r="I137" s="109"/>
      <c r="J137" s="109"/>
    </row>
    <row r="138" ht="16.5" spans="2:10">
      <c r="B138" s="46"/>
      <c r="C138" s="101"/>
      <c r="D138" s="102"/>
      <c r="E138" s="102"/>
      <c r="F138" s="102"/>
      <c r="G138" s="103"/>
      <c r="H138" s="103"/>
      <c r="I138" s="109"/>
      <c r="J138" s="109"/>
    </row>
    <row r="139" ht="19.5" spans="2:10">
      <c r="B139" s="104" t="s">
        <v>44</v>
      </c>
      <c r="C139" s="105"/>
      <c r="D139" s="105"/>
      <c r="E139" s="105"/>
      <c r="F139" s="105"/>
      <c r="G139" s="105"/>
      <c r="H139" s="106"/>
      <c r="I139" s="46"/>
      <c r="J139" s="46"/>
    </row>
    <row r="140" spans="2:10">
      <c r="B140" s="84" t="s">
        <v>3</v>
      </c>
      <c r="C140" s="85" t="s">
        <v>4</v>
      </c>
      <c r="D140" s="84" t="s">
        <v>5</v>
      </c>
      <c r="E140" s="84" t="s">
        <v>6</v>
      </c>
      <c r="F140" s="87" t="s">
        <v>7</v>
      </c>
      <c r="G140" s="88" t="s">
        <v>8</v>
      </c>
      <c r="H140" s="89" t="s">
        <v>9</v>
      </c>
      <c r="I140" s="46"/>
      <c r="J140" s="46"/>
    </row>
    <row r="141" spans="2:10">
      <c r="B141" s="55"/>
      <c r="C141" s="55"/>
      <c r="D141" s="55"/>
      <c r="E141" s="55"/>
      <c r="F141" s="91"/>
      <c r="G141" s="89"/>
      <c r="H141" s="91"/>
      <c r="I141" s="46"/>
      <c r="J141" s="46"/>
    </row>
    <row r="142" spans="2:10">
      <c r="B142" s="53">
        <v>1</v>
      </c>
      <c r="C142" s="112" t="s">
        <v>45</v>
      </c>
      <c r="D142" s="55">
        <v>1988</v>
      </c>
      <c r="E142" s="58" t="s">
        <v>18</v>
      </c>
      <c r="F142" s="58">
        <v>15</v>
      </c>
      <c r="G142" s="58" t="s">
        <v>46</v>
      </c>
      <c r="H142" s="113" t="s">
        <v>47</v>
      </c>
      <c r="I142" s="46"/>
      <c r="J142" s="46"/>
    </row>
    <row r="143" spans="2:10">
      <c r="B143" s="53">
        <v>2</v>
      </c>
      <c r="C143" s="92" t="s">
        <v>33</v>
      </c>
      <c r="D143" s="93">
        <v>39981</v>
      </c>
      <c r="E143" s="94" t="s">
        <v>34</v>
      </c>
      <c r="F143" s="94" t="s">
        <v>35</v>
      </c>
      <c r="G143" s="94" t="s">
        <v>36</v>
      </c>
      <c r="H143" s="95" t="s">
        <v>21</v>
      </c>
      <c r="I143" s="46"/>
      <c r="J143" s="46"/>
    </row>
    <row r="144" spans="2:10">
      <c r="B144" s="53">
        <v>3</v>
      </c>
      <c r="C144" s="95" t="s">
        <v>48</v>
      </c>
      <c r="D144" s="93">
        <v>32239</v>
      </c>
      <c r="E144" s="94" t="s">
        <v>18</v>
      </c>
      <c r="F144" s="94">
        <v>20</v>
      </c>
      <c r="G144" s="94" t="s">
        <v>36</v>
      </c>
      <c r="H144" s="95" t="s">
        <v>21</v>
      </c>
      <c r="I144" s="46"/>
      <c r="J144" s="46"/>
    </row>
    <row r="145" spans="2:10">
      <c r="B145" s="53">
        <v>4</v>
      </c>
      <c r="C145" s="92" t="s">
        <v>37</v>
      </c>
      <c r="D145" s="93">
        <v>39520</v>
      </c>
      <c r="E145" s="94" t="s">
        <v>34</v>
      </c>
      <c r="F145" s="94" t="s">
        <v>38</v>
      </c>
      <c r="G145" s="94" t="s">
        <v>39</v>
      </c>
      <c r="H145" s="95" t="s">
        <v>21</v>
      </c>
      <c r="I145" s="46"/>
      <c r="J145" s="46"/>
    </row>
    <row r="146" spans="2:8">
      <c r="B146" s="53">
        <v>5</v>
      </c>
      <c r="C146" s="92" t="s">
        <v>40</v>
      </c>
      <c r="D146" s="93">
        <v>40040</v>
      </c>
      <c r="E146" s="94" t="s">
        <v>18</v>
      </c>
      <c r="F146" s="94" t="s">
        <v>35</v>
      </c>
      <c r="G146" s="94" t="s">
        <v>41</v>
      </c>
      <c r="H146" s="95" t="s">
        <v>21</v>
      </c>
    </row>
    <row r="147" spans="2:8">
      <c r="B147" s="53">
        <v>6</v>
      </c>
      <c r="C147" s="110" t="s">
        <v>49</v>
      </c>
      <c r="D147" s="98">
        <v>2002</v>
      </c>
      <c r="E147" s="98" t="s">
        <v>18</v>
      </c>
      <c r="F147" s="98">
        <v>20</v>
      </c>
      <c r="G147" s="98" t="s">
        <v>50</v>
      </c>
      <c r="H147" s="99" t="s">
        <v>51</v>
      </c>
    </row>
    <row r="148" spans="2:8">
      <c r="B148" s="53">
        <v>7</v>
      </c>
      <c r="C148" s="114" t="s">
        <v>52</v>
      </c>
      <c r="D148" s="27">
        <v>1980</v>
      </c>
      <c r="E148" s="27" t="s">
        <v>18</v>
      </c>
      <c r="F148" s="29"/>
      <c r="G148" s="115" t="s">
        <v>53</v>
      </c>
      <c r="H148" s="69" t="s">
        <v>54</v>
      </c>
    </row>
    <row r="149" spans="2:8">
      <c r="B149" s="53">
        <v>8</v>
      </c>
      <c r="C149" s="114" t="s">
        <v>55</v>
      </c>
      <c r="D149" s="27">
        <v>1999</v>
      </c>
      <c r="E149" s="27" t="s">
        <v>18</v>
      </c>
      <c r="F149" s="29"/>
      <c r="G149" s="115" t="s">
        <v>56</v>
      </c>
      <c r="H149" s="69" t="s">
        <v>54</v>
      </c>
    </row>
    <row r="150" spans="2:8">
      <c r="B150" s="53">
        <v>9</v>
      </c>
      <c r="C150" s="114" t="s">
        <v>205</v>
      </c>
      <c r="D150" s="27">
        <v>2001</v>
      </c>
      <c r="E150" s="27" t="s">
        <v>18</v>
      </c>
      <c r="F150" s="29"/>
      <c r="G150" s="116" t="s">
        <v>56</v>
      </c>
      <c r="H150" s="69" t="s">
        <v>54</v>
      </c>
    </row>
    <row r="151" spans="2:8">
      <c r="B151" s="53">
        <v>10</v>
      </c>
      <c r="C151" s="99" t="s">
        <v>61</v>
      </c>
      <c r="D151" s="111">
        <v>35330</v>
      </c>
      <c r="E151" s="98" t="s">
        <v>34</v>
      </c>
      <c r="F151" s="98"/>
      <c r="G151" s="98" t="s">
        <v>53</v>
      </c>
      <c r="H151" s="99" t="s">
        <v>31</v>
      </c>
    </row>
    <row r="152" spans="2:8">
      <c r="B152" s="53">
        <v>11</v>
      </c>
      <c r="C152" s="117" t="s">
        <v>57</v>
      </c>
      <c r="D152" s="118">
        <v>33385</v>
      </c>
      <c r="E152" s="119" t="s">
        <v>58</v>
      </c>
      <c r="F152" s="58"/>
      <c r="G152" s="98" t="s">
        <v>39</v>
      </c>
      <c r="H152" s="113" t="s">
        <v>59</v>
      </c>
    </row>
    <row r="153" ht="16.5" spans="2:8">
      <c r="B153" s="46"/>
      <c r="C153" s="101"/>
      <c r="D153" s="102"/>
      <c r="E153" s="102"/>
      <c r="F153" s="102"/>
      <c r="G153" s="103"/>
      <c r="H153" s="103"/>
    </row>
    <row r="154" ht="19.5" spans="2:8">
      <c r="B154" s="104" t="s">
        <v>62</v>
      </c>
      <c r="C154" s="105"/>
      <c r="D154" s="105"/>
      <c r="E154" s="105"/>
      <c r="F154" s="105"/>
      <c r="G154" s="105"/>
      <c r="H154" s="106"/>
    </row>
    <row r="155" spans="2:8">
      <c r="B155" s="84" t="s">
        <v>3</v>
      </c>
      <c r="C155" s="85" t="s">
        <v>4</v>
      </c>
      <c r="D155" s="84" t="s">
        <v>5</v>
      </c>
      <c r="E155" s="84" t="s">
        <v>6</v>
      </c>
      <c r="F155" s="87" t="s">
        <v>7</v>
      </c>
      <c r="G155" s="88" t="s">
        <v>8</v>
      </c>
      <c r="H155" s="89" t="s">
        <v>9</v>
      </c>
    </row>
    <row r="156" spans="2:8">
      <c r="B156" s="55"/>
      <c r="C156" s="55"/>
      <c r="D156" s="55"/>
      <c r="E156" s="55"/>
      <c r="F156" s="91"/>
      <c r="G156" s="89"/>
      <c r="H156" s="91"/>
    </row>
    <row r="157" spans="2:8">
      <c r="B157" s="53">
        <v>1</v>
      </c>
      <c r="C157" s="110" t="s">
        <v>63</v>
      </c>
      <c r="D157" s="98" t="s">
        <v>64</v>
      </c>
      <c r="E157" s="98" t="s">
        <v>18</v>
      </c>
      <c r="F157" s="120">
        <v>0.1</v>
      </c>
      <c r="G157" s="99"/>
      <c r="H157" s="99" t="s">
        <v>65</v>
      </c>
    </row>
    <row r="158" spans="2:8">
      <c r="B158" s="53">
        <v>2</v>
      </c>
      <c r="C158" s="121" t="s">
        <v>66</v>
      </c>
      <c r="D158" s="58">
        <v>1991</v>
      </c>
      <c r="E158" s="58" t="s">
        <v>18</v>
      </c>
      <c r="F158" s="58">
        <v>40</v>
      </c>
      <c r="G158" s="58" t="s">
        <v>27</v>
      </c>
      <c r="H158" s="113" t="s">
        <v>47</v>
      </c>
    </row>
    <row r="159" ht="24" spans="2:8">
      <c r="B159" s="53">
        <v>3</v>
      </c>
      <c r="C159" s="122" t="s">
        <v>67</v>
      </c>
      <c r="D159" s="122" t="s">
        <v>68</v>
      </c>
      <c r="E159" s="84" t="s">
        <v>18</v>
      </c>
      <c r="F159" s="98">
        <v>45</v>
      </c>
      <c r="G159" s="98" t="s">
        <v>23</v>
      </c>
      <c r="H159" s="123" t="s">
        <v>69</v>
      </c>
    </row>
    <row r="160" ht="24" spans="2:8">
      <c r="B160" s="53">
        <v>4</v>
      </c>
      <c r="C160" s="124" t="s">
        <v>70</v>
      </c>
      <c r="D160" s="124" t="s">
        <v>71</v>
      </c>
      <c r="E160" s="55" t="s">
        <v>18</v>
      </c>
      <c r="F160" s="98">
        <v>40</v>
      </c>
      <c r="G160" s="98" t="s">
        <v>27</v>
      </c>
      <c r="H160" s="123" t="s">
        <v>69</v>
      </c>
    </row>
    <row r="161" spans="2:8">
      <c r="B161" s="53">
        <v>5</v>
      </c>
      <c r="C161" s="110" t="s">
        <v>72</v>
      </c>
      <c r="D161" s="111">
        <v>33825</v>
      </c>
      <c r="E161" s="98" t="s">
        <v>18</v>
      </c>
      <c r="F161" s="98">
        <v>45</v>
      </c>
      <c r="G161" s="98" t="s">
        <v>23</v>
      </c>
      <c r="H161" s="99" t="s">
        <v>21</v>
      </c>
    </row>
    <row r="162" spans="2:8">
      <c r="B162" s="53">
        <v>6</v>
      </c>
      <c r="C162" s="99" t="s">
        <v>73</v>
      </c>
      <c r="D162" s="111">
        <v>37432</v>
      </c>
      <c r="E162" s="98" t="s">
        <v>18</v>
      </c>
      <c r="F162" s="98">
        <v>40</v>
      </c>
      <c r="G162" s="98" t="s">
        <v>74</v>
      </c>
      <c r="H162" s="99" t="s">
        <v>21</v>
      </c>
    </row>
    <row r="163" spans="2:8">
      <c r="B163" s="53">
        <v>7</v>
      </c>
      <c r="C163" s="110" t="s">
        <v>184</v>
      </c>
      <c r="D163" s="111">
        <v>29206</v>
      </c>
      <c r="E163" s="98" t="s">
        <v>18</v>
      </c>
      <c r="F163" s="98">
        <v>55</v>
      </c>
      <c r="G163" s="98" t="s">
        <v>185</v>
      </c>
      <c r="H163" s="99" t="s">
        <v>21</v>
      </c>
    </row>
    <row r="164" ht="19.05" customHeight="1" spans="2:8">
      <c r="B164" s="53">
        <v>8</v>
      </c>
      <c r="C164" s="110" t="s">
        <v>77</v>
      </c>
      <c r="D164" s="111">
        <v>37897</v>
      </c>
      <c r="E164" s="98" t="s">
        <v>34</v>
      </c>
      <c r="F164" s="98">
        <v>50</v>
      </c>
      <c r="G164" s="98" t="s">
        <v>23</v>
      </c>
      <c r="H164" s="99" t="s">
        <v>21</v>
      </c>
    </row>
    <row r="165" spans="2:8">
      <c r="B165" s="53">
        <v>9</v>
      </c>
      <c r="C165" s="54" t="s">
        <v>75</v>
      </c>
      <c r="D165" s="35">
        <v>1988</v>
      </c>
      <c r="E165" s="55" t="s">
        <v>18</v>
      </c>
      <c r="F165" s="35">
        <v>40</v>
      </c>
      <c r="G165" s="98" t="s">
        <v>20</v>
      </c>
      <c r="H165" s="99" t="s">
        <v>76</v>
      </c>
    </row>
    <row r="166" ht="16.5" spans="2:8">
      <c r="B166" s="46"/>
      <c r="C166" s="101"/>
      <c r="D166" s="102"/>
      <c r="E166" s="102"/>
      <c r="F166" s="102"/>
      <c r="G166" s="103"/>
      <c r="H166" s="103"/>
    </row>
    <row r="167" ht="19.5" spans="2:8">
      <c r="B167" s="104" t="s">
        <v>81</v>
      </c>
      <c r="C167" s="105"/>
      <c r="D167" s="105"/>
      <c r="E167" s="105"/>
      <c r="F167" s="105"/>
      <c r="G167" s="105"/>
      <c r="H167" s="106"/>
    </row>
    <row r="168" ht="15" customHeight="1" spans="2:8">
      <c r="B168" s="84" t="s">
        <v>3</v>
      </c>
      <c r="C168" s="85" t="s">
        <v>4</v>
      </c>
      <c r="D168" s="84" t="s">
        <v>5</v>
      </c>
      <c r="E168" s="84" t="s">
        <v>6</v>
      </c>
      <c r="F168" s="87" t="s">
        <v>7</v>
      </c>
      <c r="G168" s="88" t="s">
        <v>8</v>
      </c>
      <c r="H168" s="89" t="s">
        <v>9</v>
      </c>
    </row>
    <row r="169" ht="13.05" customHeight="1" spans="2:8">
      <c r="B169" s="55"/>
      <c r="C169" s="55"/>
      <c r="D169" s="55"/>
      <c r="E169" s="55"/>
      <c r="F169" s="91"/>
      <c r="G169" s="89"/>
      <c r="H169" s="91"/>
    </row>
    <row r="170" spans="2:8">
      <c r="B170" s="53">
        <v>1</v>
      </c>
      <c r="C170" s="110" t="s">
        <v>179</v>
      </c>
      <c r="D170" s="111">
        <v>40461</v>
      </c>
      <c r="E170" s="98" t="s">
        <v>18</v>
      </c>
      <c r="F170" s="98" t="s">
        <v>38</v>
      </c>
      <c r="G170" s="98" t="s">
        <v>97</v>
      </c>
      <c r="H170" s="99" t="s">
        <v>21</v>
      </c>
    </row>
    <row r="171" spans="2:8">
      <c r="B171" s="53">
        <v>2</v>
      </c>
      <c r="C171" s="99" t="s">
        <v>85</v>
      </c>
      <c r="D171" s="111">
        <v>40698</v>
      </c>
      <c r="E171" s="98" t="s">
        <v>18</v>
      </c>
      <c r="F171" s="98" t="s">
        <v>38</v>
      </c>
      <c r="G171" s="98" t="s">
        <v>86</v>
      </c>
      <c r="H171" s="99" t="s">
        <v>21</v>
      </c>
    </row>
    <row r="172" spans="2:8">
      <c r="B172" s="53">
        <v>3</v>
      </c>
      <c r="C172" s="110" t="s">
        <v>17</v>
      </c>
      <c r="D172" s="125" t="s">
        <v>87</v>
      </c>
      <c r="E172" s="98" t="s">
        <v>18</v>
      </c>
      <c r="F172" s="98" t="s">
        <v>19</v>
      </c>
      <c r="G172" s="98" t="s">
        <v>88</v>
      </c>
      <c r="H172" s="99" t="s">
        <v>21</v>
      </c>
    </row>
    <row r="173" spans="2:8">
      <c r="B173" s="53">
        <v>4</v>
      </c>
      <c r="C173" s="117" t="s">
        <v>89</v>
      </c>
      <c r="D173" s="118">
        <v>42719</v>
      </c>
      <c r="E173" s="119" t="s">
        <v>58</v>
      </c>
      <c r="F173" s="58"/>
      <c r="G173" s="98" t="s">
        <v>90</v>
      </c>
      <c r="H173" s="113" t="s">
        <v>59</v>
      </c>
    </row>
    <row r="174" spans="2:8">
      <c r="B174" s="53">
        <v>5</v>
      </c>
      <c r="C174" s="54" t="s">
        <v>25</v>
      </c>
      <c r="D174" s="35">
        <v>2011</v>
      </c>
      <c r="E174" s="55" t="s">
        <v>18</v>
      </c>
      <c r="F174" s="35" t="s">
        <v>26</v>
      </c>
      <c r="G174" s="99"/>
      <c r="H174" s="99" t="s">
        <v>28</v>
      </c>
    </row>
    <row r="175" spans="2:8">
      <c r="B175" s="53">
        <v>6</v>
      </c>
      <c r="C175" s="97"/>
      <c r="D175" s="96"/>
      <c r="E175" s="96"/>
      <c r="F175" s="96"/>
      <c r="G175" s="97"/>
      <c r="H175" s="97"/>
    </row>
    <row r="176" spans="2:8">
      <c r="B176" s="53">
        <v>7</v>
      </c>
      <c r="C176" s="100"/>
      <c r="D176" s="96"/>
      <c r="E176" s="96"/>
      <c r="F176" s="96"/>
      <c r="G176" s="97"/>
      <c r="H176" s="97"/>
    </row>
    <row r="177" spans="2:8">
      <c r="B177" s="53">
        <v>8</v>
      </c>
      <c r="C177" s="100"/>
      <c r="D177" s="96"/>
      <c r="E177" s="96"/>
      <c r="F177" s="96"/>
      <c r="G177" s="97"/>
      <c r="H177" s="97"/>
    </row>
    <row r="178" ht="16.5" spans="2:8">
      <c r="B178" s="46"/>
      <c r="C178" s="101"/>
      <c r="D178" s="102"/>
      <c r="E178" s="102"/>
      <c r="F178" s="102"/>
      <c r="G178" s="103"/>
      <c r="H178" s="103"/>
    </row>
    <row r="179" ht="19.5" spans="2:8">
      <c r="B179" s="104" t="s">
        <v>246</v>
      </c>
      <c r="C179" s="105"/>
      <c r="D179" s="105"/>
      <c r="E179" s="105"/>
      <c r="F179" s="105"/>
      <c r="G179" s="105"/>
      <c r="H179" s="106"/>
    </row>
    <row r="180" spans="2:8">
      <c r="B180" s="84" t="s">
        <v>3</v>
      </c>
      <c r="C180" s="85" t="s">
        <v>4</v>
      </c>
      <c r="D180" s="84" t="s">
        <v>5</v>
      </c>
      <c r="E180" s="84" t="s">
        <v>6</v>
      </c>
      <c r="F180" s="87" t="s">
        <v>7</v>
      </c>
      <c r="G180" s="88" t="s">
        <v>8</v>
      </c>
      <c r="H180" s="89" t="s">
        <v>9</v>
      </c>
    </row>
    <row r="181" spans="2:8">
      <c r="B181" s="55"/>
      <c r="C181" s="55"/>
      <c r="D181" s="55"/>
      <c r="E181" s="55"/>
      <c r="F181" s="91"/>
      <c r="G181" s="89"/>
      <c r="H181" s="91"/>
    </row>
    <row r="182" spans="2:8">
      <c r="B182" s="53">
        <v>1</v>
      </c>
      <c r="C182" s="99" t="s">
        <v>187</v>
      </c>
      <c r="D182" s="98">
        <v>2007</v>
      </c>
      <c r="E182" s="98" t="s">
        <v>18</v>
      </c>
      <c r="F182" s="98" t="s">
        <v>38</v>
      </c>
      <c r="G182" s="99" t="s">
        <v>20</v>
      </c>
      <c r="H182" s="99" t="s">
        <v>51</v>
      </c>
    </row>
    <row r="183" spans="2:8">
      <c r="B183" s="53">
        <v>2</v>
      </c>
      <c r="C183" s="97"/>
      <c r="D183" s="96"/>
      <c r="E183" s="96"/>
      <c r="F183" s="96"/>
      <c r="G183" s="97"/>
      <c r="H183" s="97"/>
    </row>
    <row r="184" spans="2:8">
      <c r="B184" s="53">
        <v>3</v>
      </c>
      <c r="C184" s="100"/>
      <c r="D184" s="96"/>
      <c r="E184" s="96"/>
      <c r="F184" s="96"/>
      <c r="G184" s="97"/>
      <c r="H184" s="97"/>
    </row>
    <row r="185" spans="2:8">
      <c r="B185" s="53">
        <v>4</v>
      </c>
      <c r="C185" s="100"/>
      <c r="D185" s="96"/>
      <c r="E185" s="96"/>
      <c r="F185" s="96"/>
      <c r="G185" s="97"/>
      <c r="H185" s="97"/>
    </row>
    <row r="186" spans="2:8">
      <c r="B186" s="53">
        <v>5</v>
      </c>
      <c r="C186" s="100"/>
      <c r="D186" s="96"/>
      <c r="E186" s="96"/>
      <c r="F186" s="96"/>
      <c r="G186" s="97"/>
      <c r="H186" s="97"/>
    </row>
    <row r="187" spans="2:8">
      <c r="B187" s="53">
        <v>6</v>
      </c>
      <c r="C187" s="97"/>
      <c r="D187" s="96"/>
      <c r="E187" s="96"/>
      <c r="F187" s="96"/>
      <c r="G187" s="97"/>
      <c r="H187" s="97"/>
    </row>
    <row r="188" spans="2:8">
      <c r="B188" s="53">
        <v>7</v>
      </c>
      <c r="C188" s="100"/>
      <c r="D188" s="96"/>
      <c r="E188" s="96"/>
      <c r="F188" s="96"/>
      <c r="G188" s="97"/>
      <c r="H188" s="97"/>
    </row>
    <row r="189" spans="2:8">
      <c r="B189" s="53">
        <v>8</v>
      </c>
      <c r="C189" s="100"/>
      <c r="D189" s="96"/>
      <c r="E189" s="96"/>
      <c r="F189" s="96"/>
      <c r="G189" s="97"/>
      <c r="H189" s="97"/>
    </row>
    <row r="190" ht="16.5" spans="2:8">
      <c r="B190" s="46"/>
      <c r="C190" s="101"/>
      <c r="D190" s="102"/>
      <c r="E190" s="102"/>
      <c r="F190" s="102"/>
      <c r="G190" s="103"/>
      <c r="H190" s="103"/>
    </row>
    <row r="191" ht="19.5" spans="2:8">
      <c r="B191" s="104" t="s">
        <v>92</v>
      </c>
      <c r="C191" s="105"/>
      <c r="D191" s="105"/>
      <c r="E191" s="105"/>
      <c r="F191" s="105"/>
      <c r="G191" s="105"/>
      <c r="H191" s="106"/>
    </row>
    <row r="192" spans="2:8">
      <c r="B192" s="84" t="s">
        <v>3</v>
      </c>
      <c r="C192" s="85" t="s">
        <v>4</v>
      </c>
      <c r="D192" s="84" t="s">
        <v>5</v>
      </c>
      <c r="E192" s="84" t="s">
        <v>6</v>
      </c>
      <c r="F192" s="87" t="s">
        <v>7</v>
      </c>
      <c r="G192" s="88" t="s">
        <v>8</v>
      </c>
      <c r="H192" s="89" t="s">
        <v>9</v>
      </c>
    </row>
    <row r="193" spans="2:8">
      <c r="B193" s="55"/>
      <c r="C193" s="55"/>
      <c r="D193" s="55"/>
      <c r="E193" s="55"/>
      <c r="F193" s="91"/>
      <c r="G193" s="89"/>
      <c r="H193" s="91"/>
    </row>
    <row r="194" spans="2:8">
      <c r="B194" s="53">
        <v>1</v>
      </c>
      <c r="C194" s="110" t="s">
        <v>93</v>
      </c>
      <c r="D194" s="111">
        <v>33442</v>
      </c>
      <c r="E194" s="98" t="s">
        <v>18</v>
      </c>
      <c r="F194" s="98">
        <v>35</v>
      </c>
      <c r="G194" s="98" t="s">
        <v>88</v>
      </c>
      <c r="H194" s="99" t="s">
        <v>21</v>
      </c>
    </row>
    <row r="195" spans="2:8">
      <c r="B195" s="53">
        <v>2</v>
      </c>
      <c r="C195" s="99" t="s">
        <v>94</v>
      </c>
      <c r="D195" s="111">
        <v>35018</v>
      </c>
      <c r="E195" s="98" t="s">
        <v>18</v>
      </c>
      <c r="F195" s="98">
        <v>40</v>
      </c>
      <c r="G195" s="98" t="s">
        <v>88</v>
      </c>
      <c r="H195" s="99" t="s">
        <v>21</v>
      </c>
    </row>
    <row r="196" spans="2:8">
      <c r="B196" s="53">
        <v>3</v>
      </c>
      <c r="C196" s="110" t="s">
        <v>95</v>
      </c>
      <c r="D196" s="111">
        <v>38905</v>
      </c>
      <c r="E196" s="98" t="s">
        <v>18</v>
      </c>
      <c r="F196" s="98" t="s">
        <v>38</v>
      </c>
      <c r="G196" s="98" t="s">
        <v>88</v>
      </c>
      <c r="H196" s="99" t="s">
        <v>21</v>
      </c>
    </row>
    <row r="197" spans="2:8">
      <c r="B197" s="53">
        <v>4</v>
      </c>
      <c r="C197" s="110" t="s">
        <v>108</v>
      </c>
      <c r="D197" s="111">
        <v>35120</v>
      </c>
      <c r="E197" s="98" t="s">
        <v>34</v>
      </c>
      <c r="F197" s="98">
        <v>25</v>
      </c>
      <c r="G197" s="98" t="s">
        <v>88</v>
      </c>
      <c r="H197" s="99" t="s">
        <v>21</v>
      </c>
    </row>
    <row r="198" spans="2:8">
      <c r="B198" s="53">
        <v>5</v>
      </c>
      <c r="C198" s="99" t="s">
        <v>105</v>
      </c>
      <c r="D198" s="98">
        <v>1995</v>
      </c>
      <c r="E198" s="98" t="s">
        <v>18</v>
      </c>
      <c r="F198" s="98">
        <v>20</v>
      </c>
      <c r="G198" s="98" t="s">
        <v>106</v>
      </c>
      <c r="H198" s="99" t="s">
        <v>51</v>
      </c>
    </row>
    <row r="199" spans="2:8">
      <c r="B199" s="53">
        <v>6</v>
      </c>
      <c r="C199" s="110" t="s">
        <v>109</v>
      </c>
      <c r="D199" s="98">
        <v>1983</v>
      </c>
      <c r="E199" s="98" t="s">
        <v>34</v>
      </c>
      <c r="F199" s="98">
        <v>40</v>
      </c>
      <c r="G199" s="98" t="s">
        <v>106</v>
      </c>
      <c r="H199" s="99" t="s">
        <v>51</v>
      </c>
    </row>
    <row r="200" spans="2:8">
      <c r="B200" s="53">
        <v>7</v>
      </c>
      <c r="C200" s="126" t="s">
        <v>96</v>
      </c>
      <c r="D200" s="127">
        <v>32623</v>
      </c>
      <c r="E200" s="128" t="s">
        <v>58</v>
      </c>
      <c r="F200" s="58"/>
      <c r="G200" s="58" t="s">
        <v>97</v>
      </c>
      <c r="H200" s="113" t="s">
        <v>59</v>
      </c>
    </row>
    <row r="201" spans="2:8">
      <c r="B201" s="53">
        <v>8</v>
      </c>
      <c r="C201" s="117" t="s">
        <v>98</v>
      </c>
      <c r="D201" s="118">
        <v>36703</v>
      </c>
      <c r="E201" s="119" t="s">
        <v>58</v>
      </c>
      <c r="F201" s="58"/>
      <c r="G201" s="58" t="s">
        <v>86</v>
      </c>
      <c r="H201" s="113" t="s">
        <v>59</v>
      </c>
    </row>
    <row r="202" spans="2:8">
      <c r="B202" s="53">
        <v>9</v>
      </c>
      <c r="C202" s="117" t="s">
        <v>99</v>
      </c>
      <c r="D202" s="118">
        <v>36589</v>
      </c>
      <c r="E202" s="119" t="s">
        <v>58</v>
      </c>
      <c r="F202" s="58"/>
      <c r="G202" s="58" t="s">
        <v>100</v>
      </c>
      <c r="H202" s="113" t="s">
        <v>59</v>
      </c>
    </row>
    <row r="203" spans="2:8">
      <c r="B203" s="53">
        <v>10</v>
      </c>
      <c r="C203" s="54" t="s">
        <v>75</v>
      </c>
      <c r="D203" s="35">
        <v>1988</v>
      </c>
      <c r="E203" s="55" t="s">
        <v>18</v>
      </c>
      <c r="F203" s="35">
        <v>40</v>
      </c>
      <c r="G203" s="98" t="s">
        <v>88</v>
      </c>
      <c r="H203" s="99" t="s">
        <v>76</v>
      </c>
    </row>
    <row r="204" spans="2:8">
      <c r="B204" s="53">
        <v>11</v>
      </c>
      <c r="C204" s="26" t="s">
        <v>101</v>
      </c>
      <c r="D204" s="129">
        <v>30857</v>
      </c>
      <c r="E204" s="26" t="s">
        <v>18</v>
      </c>
      <c r="F204" s="72">
        <v>40</v>
      </c>
      <c r="G204" s="130"/>
      <c r="H204" s="130" t="s">
        <v>103</v>
      </c>
    </row>
    <row r="205" spans="2:8">
      <c r="B205" s="53">
        <v>12</v>
      </c>
      <c r="C205" s="26" t="s">
        <v>107</v>
      </c>
      <c r="D205" s="129">
        <v>31644</v>
      </c>
      <c r="E205" s="26" t="s">
        <v>34</v>
      </c>
      <c r="F205" s="72">
        <v>40</v>
      </c>
      <c r="G205" s="130"/>
      <c r="H205" s="130" t="s">
        <v>103</v>
      </c>
    </row>
    <row r="206" spans="2:8">
      <c r="B206" s="53">
        <v>13</v>
      </c>
      <c r="C206" s="131" t="s">
        <v>247</v>
      </c>
      <c r="D206" s="132">
        <v>31713</v>
      </c>
      <c r="E206" s="133" t="s">
        <v>18</v>
      </c>
      <c r="F206" s="133">
        <v>40</v>
      </c>
      <c r="G206" s="134"/>
      <c r="H206" s="134" t="s">
        <v>103</v>
      </c>
    </row>
    <row r="207" spans="2:8">
      <c r="B207" s="46"/>
      <c r="C207" s="101"/>
      <c r="D207" s="102"/>
      <c r="E207" s="102"/>
      <c r="F207" s="102"/>
      <c r="G207" s="103"/>
      <c r="H207" s="103"/>
    </row>
    <row r="208" ht="16.5" spans="2:8">
      <c r="B208" s="46"/>
      <c r="C208" s="101"/>
      <c r="D208" s="102"/>
      <c r="E208" s="102"/>
      <c r="F208" s="102"/>
      <c r="G208" s="103"/>
      <c r="H208" s="103"/>
    </row>
    <row r="209" ht="19.5" spans="2:8">
      <c r="B209" s="104" t="s">
        <v>112</v>
      </c>
      <c r="C209" s="105"/>
      <c r="D209" s="105"/>
      <c r="E209" s="105"/>
      <c r="F209" s="105"/>
      <c r="G209" s="105"/>
      <c r="H209" s="106"/>
    </row>
    <row r="210" spans="2:8">
      <c r="B210" s="84" t="s">
        <v>3</v>
      </c>
      <c r="C210" s="85" t="s">
        <v>4</v>
      </c>
      <c r="D210" s="84" t="s">
        <v>5</v>
      </c>
      <c r="E210" s="84" t="s">
        <v>6</v>
      </c>
      <c r="F210" s="87" t="s">
        <v>7</v>
      </c>
      <c r="G210" s="88" t="s">
        <v>8</v>
      </c>
      <c r="H210" s="89" t="s">
        <v>9</v>
      </c>
    </row>
    <row r="211" spans="2:8">
      <c r="B211" s="55"/>
      <c r="C211" s="55"/>
      <c r="D211" s="55"/>
      <c r="E211" s="55"/>
      <c r="F211" s="91"/>
      <c r="G211" s="89"/>
      <c r="H211" s="91"/>
    </row>
    <row r="212" spans="2:8">
      <c r="B212" s="53">
        <v>1</v>
      </c>
      <c r="C212" s="110" t="s">
        <v>93</v>
      </c>
      <c r="D212" s="111">
        <v>33442</v>
      </c>
      <c r="E212" s="98" t="s">
        <v>18</v>
      </c>
      <c r="F212" s="98">
        <v>35</v>
      </c>
      <c r="G212" s="98" t="s">
        <v>88</v>
      </c>
      <c r="H212" s="99" t="s">
        <v>21</v>
      </c>
    </row>
    <row r="213" spans="2:8">
      <c r="B213" s="53">
        <v>2</v>
      </c>
      <c r="C213" s="99" t="s">
        <v>95</v>
      </c>
      <c r="D213" s="111">
        <v>38905</v>
      </c>
      <c r="E213" s="98" t="s">
        <v>18</v>
      </c>
      <c r="F213" s="98" t="s">
        <v>38</v>
      </c>
      <c r="G213" s="98" t="s">
        <v>88</v>
      </c>
      <c r="H213" s="99" t="s">
        <v>21</v>
      </c>
    </row>
    <row r="214" spans="2:8">
      <c r="B214" s="53">
        <v>3</v>
      </c>
      <c r="C214" s="110" t="s">
        <v>108</v>
      </c>
      <c r="D214" s="111">
        <v>35120</v>
      </c>
      <c r="E214" s="98" t="s">
        <v>34</v>
      </c>
      <c r="F214" s="98">
        <v>25</v>
      </c>
      <c r="G214" s="98" t="s">
        <v>88</v>
      </c>
      <c r="H214" s="99" t="s">
        <v>21</v>
      </c>
    </row>
    <row r="215" spans="2:8">
      <c r="B215" s="53">
        <v>4</v>
      </c>
      <c r="C215" s="110" t="s">
        <v>78</v>
      </c>
      <c r="D215" s="98">
        <v>1983</v>
      </c>
      <c r="E215" s="98" t="s">
        <v>34</v>
      </c>
      <c r="F215" s="98">
        <v>40</v>
      </c>
      <c r="G215" s="98" t="s">
        <v>106</v>
      </c>
      <c r="H215" s="99" t="s">
        <v>51</v>
      </c>
    </row>
    <row r="216" spans="2:8">
      <c r="B216" s="53">
        <v>5</v>
      </c>
      <c r="C216" s="99" t="s">
        <v>113</v>
      </c>
      <c r="D216" s="98">
        <v>1995</v>
      </c>
      <c r="E216" s="98" t="s">
        <v>18</v>
      </c>
      <c r="F216" s="98">
        <v>20</v>
      </c>
      <c r="G216" s="98" t="s">
        <v>106</v>
      </c>
      <c r="H216" s="99" t="s">
        <v>51</v>
      </c>
    </row>
    <row r="217" spans="2:8">
      <c r="B217" s="53">
        <v>6</v>
      </c>
      <c r="C217" s="135" t="s">
        <v>96</v>
      </c>
      <c r="D217" s="136">
        <v>32623</v>
      </c>
      <c r="E217" s="38" t="s">
        <v>58</v>
      </c>
      <c r="F217" s="39"/>
      <c r="G217" s="39" t="s">
        <v>97</v>
      </c>
      <c r="H217" s="137" t="s">
        <v>59</v>
      </c>
    </row>
    <row r="218" spans="2:8">
      <c r="B218" s="53">
        <v>7</v>
      </c>
      <c r="C218" s="42" t="s">
        <v>98</v>
      </c>
      <c r="D218" s="43">
        <v>36703</v>
      </c>
      <c r="E218" s="44" t="s">
        <v>58</v>
      </c>
      <c r="F218" s="39"/>
      <c r="G218" s="48" t="s">
        <v>86</v>
      </c>
      <c r="H218" s="137" t="s">
        <v>59</v>
      </c>
    </row>
    <row r="219" spans="2:8">
      <c r="B219" s="53">
        <v>8</v>
      </c>
      <c r="C219" s="54" t="s">
        <v>75</v>
      </c>
      <c r="D219" s="35">
        <v>1988</v>
      </c>
      <c r="E219" s="55" t="s">
        <v>18</v>
      </c>
      <c r="F219" s="35">
        <v>40</v>
      </c>
      <c r="G219" s="98" t="s">
        <v>88</v>
      </c>
      <c r="H219" s="99" t="s">
        <v>76</v>
      </c>
    </row>
    <row r="220" spans="2:8">
      <c r="B220" s="53">
        <v>9</v>
      </c>
      <c r="C220" s="138" t="s">
        <v>114</v>
      </c>
      <c r="D220" s="139">
        <v>31391</v>
      </c>
      <c r="E220" s="138" t="s">
        <v>18</v>
      </c>
      <c r="F220" s="140">
        <v>20</v>
      </c>
      <c r="G220" s="130"/>
      <c r="H220" s="130" t="s">
        <v>103</v>
      </c>
    </row>
    <row r="221" spans="2:8">
      <c r="B221" s="53">
        <v>10</v>
      </c>
      <c r="C221" s="26" t="s">
        <v>101</v>
      </c>
      <c r="D221" s="129">
        <v>30857</v>
      </c>
      <c r="E221" s="26" t="s">
        <v>18</v>
      </c>
      <c r="F221" s="72">
        <v>40</v>
      </c>
      <c r="G221" s="130"/>
      <c r="H221" s="130" t="s">
        <v>103</v>
      </c>
    </row>
    <row r="222" spans="2:8">
      <c r="B222" s="53">
        <v>11</v>
      </c>
      <c r="C222" s="26" t="s">
        <v>107</v>
      </c>
      <c r="D222" s="129">
        <v>31644</v>
      </c>
      <c r="E222" s="26" t="s">
        <v>34</v>
      </c>
      <c r="F222" s="72">
        <v>40</v>
      </c>
      <c r="G222" s="130"/>
      <c r="H222" s="130" t="s">
        <v>103</v>
      </c>
    </row>
    <row r="223" spans="2:8">
      <c r="B223" s="53">
        <v>12</v>
      </c>
      <c r="C223" s="131" t="s">
        <v>247</v>
      </c>
      <c r="D223" s="132">
        <v>31713</v>
      </c>
      <c r="E223" s="133" t="s">
        <v>18</v>
      </c>
      <c r="F223" s="133">
        <v>40</v>
      </c>
      <c r="G223" s="134"/>
      <c r="H223" s="134" t="s">
        <v>103</v>
      </c>
    </row>
    <row r="224" ht="16.5" spans="2:8">
      <c r="B224" s="46"/>
      <c r="C224" s="101"/>
      <c r="D224" s="102"/>
      <c r="E224" s="102"/>
      <c r="F224" s="102"/>
      <c r="G224" s="103"/>
      <c r="H224" s="103"/>
    </row>
    <row r="225" ht="19.5" spans="2:8">
      <c r="B225" s="104" t="s">
        <v>116</v>
      </c>
      <c r="C225" s="105"/>
      <c r="D225" s="105"/>
      <c r="E225" s="105"/>
      <c r="F225" s="105"/>
      <c r="G225" s="105"/>
      <c r="H225" s="106"/>
    </row>
    <row r="226" spans="2:8">
      <c r="B226" s="84" t="s">
        <v>3</v>
      </c>
      <c r="C226" s="85" t="s">
        <v>4</v>
      </c>
      <c r="D226" s="84" t="s">
        <v>5</v>
      </c>
      <c r="E226" s="84" t="s">
        <v>6</v>
      </c>
      <c r="F226" s="87" t="s">
        <v>7</v>
      </c>
      <c r="G226" s="88" t="s">
        <v>8</v>
      </c>
      <c r="H226" s="89" t="s">
        <v>9</v>
      </c>
    </row>
    <row r="227" spans="2:8">
      <c r="B227" s="55"/>
      <c r="C227" s="55"/>
      <c r="D227" s="55"/>
      <c r="E227" s="55"/>
      <c r="F227" s="91"/>
      <c r="G227" s="89"/>
      <c r="H227" s="91"/>
    </row>
    <row r="228" spans="2:8">
      <c r="B228" s="53">
        <v>1</v>
      </c>
      <c r="C228" s="110" t="s">
        <v>94</v>
      </c>
      <c r="D228" s="111">
        <v>35018</v>
      </c>
      <c r="E228" s="98" t="s">
        <v>18</v>
      </c>
      <c r="F228" s="98">
        <v>40</v>
      </c>
      <c r="G228" s="98" t="s">
        <v>88</v>
      </c>
      <c r="H228" s="99" t="s">
        <v>21</v>
      </c>
    </row>
    <row r="229" spans="2:8">
      <c r="B229" s="53">
        <v>2</v>
      </c>
      <c r="C229" s="110" t="s">
        <v>105</v>
      </c>
      <c r="D229" s="98">
        <v>1995</v>
      </c>
      <c r="E229" s="98" t="s">
        <v>18</v>
      </c>
      <c r="F229" s="98">
        <v>20</v>
      </c>
      <c r="G229" s="98" t="s">
        <v>106</v>
      </c>
      <c r="H229" s="99" t="s">
        <v>117</v>
      </c>
    </row>
    <row r="230" spans="2:8">
      <c r="B230" s="53">
        <v>3</v>
      </c>
      <c r="C230" s="117" t="s">
        <v>99</v>
      </c>
      <c r="D230" s="141">
        <v>36589</v>
      </c>
      <c r="E230" s="119" t="s">
        <v>58</v>
      </c>
      <c r="F230" s="58"/>
      <c r="G230" s="98" t="s">
        <v>100</v>
      </c>
      <c r="H230" s="113" t="s">
        <v>59</v>
      </c>
    </row>
    <row r="231" spans="2:8">
      <c r="B231" s="53">
        <v>4</v>
      </c>
      <c r="C231" s="117" t="s">
        <v>118</v>
      </c>
      <c r="D231" s="141">
        <v>30470</v>
      </c>
      <c r="E231" s="119" t="s">
        <v>58</v>
      </c>
      <c r="F231" s="58"/>
      <c r="G231" s="98" t="s">
        <v>97</v>
      </c>
      <c r="H231" s="113" t="s">
        <v>59</v>
      </c>
    </row>
    <row r="232" spans="2:8">
      <c r="B232" s="53">
        <v>5</v>
      </c>
      <c r="C232" s="138" t="s">
        <v>114</v>
      </c>
      <c r="D232" s="139">
        <v>31391</v>
      </c>
      <c r="E232" s="138" t="s">
        <v>18</v>
      </c>
      <c r="F232" s="140">
        <v>20</v>
      </c>
      <c r="G232" s="130"/>
      <c r="H232" s="130" t="s">
        <v>103</v>
      </c>
    </row>
    <row r="233" spans="2:8">
      <c r="B233" s="53">
        <v>6</v>
      </c>
      <c r="C233" s="97"/>
      <c r="D233" s="96"/>
      <c r="E233" s="96"/>
      <c r="F233" s="96"/>
      <c r="G233" s="97"/>
      <c r="H233" s="97"/>
    </row>
    <row r="234" spans="2:8">
      <c r="B234" s="53">
        <v>7</v>
      </c>
      <c r="C234" s="100"/>
      <c r="D234" s="96"/>
      <c r="E234" s="96"/>
      <c r="F234" s="96"/>
      <c r="G234" s="97"/>
      <c r="H234" s="97"/>
    </row>
    <row r="235" spans="2:8">
      <c r="B235" s="53">
        <v>8</v>
      </c>
      <c r="C235" s="100"/>
      <c r="D235" s="96"/>
      <c r="E235" s="96"/>
      <c r="F235" s="96"/>
      <c r="G235" s="97"/>
      <c r="H235" s="97"/>
    </row>
    <row r="236" ht="16.5" spans="2:8">
      <c r="B236" s="46"/>
      <c r="C236" s="101"/>
      <c r="D236" s="102"/>
      <c r="E236" s="102"/>
      <c r="F236" s="102"/>
      <c r="G236" s="103"/>
      <c r="H236" s="103"/>
    </row>
    <row r="237" ht="19.5" spans="2:8">
      <c r="B237" s="104" t="s">
        <v>119</v>
      </c>
      <c r="C237" s="105"/>
      <c r="D237" s="105"/>
      <c r="E237" s="105"/>
      <c r="F237" s="105"/>
      <c r="G237" s="105"/>
      <c r="H237" s="106"/>
    </row>
    <row r="238" spans="2:8">
      <c r="B238" s="84" t="s">
        <v>3</v>
      </c>
      <c r="C238" s="85" t="s">
        <v>4</v>
      </c>
      <c r="D238" s="84" t="s">
        <v>5</v>
      </c>
      <c r="E238" s="84" t="s">
        <v>6</v>
      </c>
      <c r="F238" s="87" t="s">
        <v>7</v>
      </c>
      <c r="G238" s="88" t="s">
        <v>8</v>
      </c>
      <c r="H238" s="89" t="s">
        <v>9</v>
      </c>
    </row>
    <row r="239" spans="2:8">
      <c r="B239" s="55"/>
      <c r="C239" s="55"/>
      <c r="D239" s="55"/>
      <c r="E239" s="55"/>
      <c r="F239" s="91"/>
      <c r="G239" s="89"/>
      <c r="H239" s="91"/>
    </row>
    <row r="240" spans="2:8">
      <c r="B240" s="53">
        <v>1</v>
      </c>
      <c r="C240" s="55" t="s">
        <v>45</v>
      </c>
      <c r="D240" s="55">
        <v>1988</v>
      </c>
      <c r="E240" s="58" t="s">
        <v>18</v>
      </c>
      <c r="F240" s="58">
        <v>15</v>
      </c>
      <c r="G240" s="58" t="s">
        <v>46</v>
      </c>
      <c r="H240" s="113" t="s">
        <v>47</v>
      </c>
    </row>
    <row r="241" spans="2:8">
      <c r="B241" s="53">
        <v>2</v>
      </c>
      <c r="C241" s="110" t="s">
        <v>33</v>
      </c>
      <c r="D241" s="111">
        <v>39981</v>
      </c>
      <c r="E241" s="98" t="s">
        <v>34</v>
      </c>
      <c r="F241" s="98" t="s">
        <v>35</v>
      </c>
      <c r="G241" s="98" t="s">
        <v>124</v>
      </c>
      <c r="H241" s="99" t="s">
        <v>21</v>
      </c>
    </row>
    <row r="242" spans="2:8">
      <c r="B242" s="53">
        <v>3</v>
      </c>
      <c r="C242" s="110" t="s">
        <v>120</v>
      </c>
      <c r="D242" s="98">
        <v>1992</v>
      </c>
      <c r="E242" s="98" t="s">
        <v>18</v>
      </c>
      <c r="F242" s="96"/>
      <c r="G242" s="98" t="s">
        <v>46</v>
      </c>
      <c r="H242" s="99" t="s">
        <v>54</v>
      </c>
    </row>
    <row r="243" spans="2:8">
      <c r="B243" s="53">
        <v>4</v>
      </c>
      <c r="C243" s="110" t="s">
        <v>204</v>
      </c>
      <c r="D243" s="98">
        <v>1984</v>
      </c>
      <c r="E243" s="98" t="s">
        <v>18</v>
      </c>
      <c r="F243" s="96"/>
      <c r="G243" s="98" t="s">
        <v>123</v>
      </c>
      <c r="H243" s="99" t="s">
        <v>54</v>
      </c>
    </row>
    <row r="244" spans="2:8">
      <c r="B244" s="53">
        <v>5</v>
      </c>
      <c r="C244" s="110" t="s">
        <v>151</v>
      </c>
      <c r="D244" s="98">
        <v>1967</v>
      </c>
      <c r="E244" s="98" t="s">
        <v>18</v>
      </c>
      <c r="F244" s="96"/>
      <c r="G244" s="98" t="s">
        <v>150</v>
      </c>
      <c r="H244" s="99" t="s">
        <v>54</v>
      </c>
    </row>
    <row r="245" spans="2:8">
      <c r="B245" s="53">
        <v>6</v>
      </c>
      <c r="C245" s="117" t="s">
        <v>121</v>
      </c>
      <c r="D245" s="118">
        <v>27770</v>
      </c>
      <c r="E245" s="119" t="s">
        <v>58</v>
      </c>
      <c r="F245" s="58"/>
      <c r="G245" s="98" t="s">
        <v>46</v>
      </c>
      <c r="H245" s="113" t="s">
        <v>59</v>
      </c>
    </row>
    <row r="246" spans="2:8">
      <c r="B246" s="53">
        <v>7</v>
      </c>
      <c r="C246" s="100"/>
      <c r="D246" s="96"/>
      <c r="E246" s="96"/>
      <c r="F246" s="96"/>
      <c r="G246" s="97"/>
      <c r="H246" s="97"/>
    </row>
    <row r="247" spans="2:8">
      <c r="B247" s="53">
        <v>8</v>
      </c>
      <c r="C247" s="100"/>
      <c r="D247" s="96"/>
      <c r="E247" s="96"/>
      <c r="F247" s="96"/>
      <c r="G247" s="97"/>
      <c r="H247" s="97"/>
    </row>
    <row r="248" ht="16.5"/>
    <row r="249" ht="19.5" spans="2:8">
      <c r="B249" s="104" t="s">
        <v>125</v>
      </c>
      <c r="C249" s="105"/>
      <c r="D249" s="105"/>
      <c r="E249" s="105"/>
      <c r="F249" s="105"/>
      <c r="G249" s="105"/>
      <c r="H249" s="106"/>
    </row>
    <row r="250" spans="2:8">
      <c r="B250" s="84" t="s">
        <v>3</v>
      </c>
      <c r="C250" s="85" t="s">
        <v>4</v>
      </c>
      <c r="D250" s="84" t="s">
        <v>5</v>
      </c>
      <c r="E250" s="84" t="s">
        <v>6</v>
      </c>
      <c r="F250" s="87" t="s">
        <v>7</v>
      </c>
      <c r="G250" s="88" t="s">
        <v>8</v>
      </c>
      <c r="H250" s="89" t="s">
        <v>9</v>
      </c>
    </row>
    <row r="251" spans="2:8">
      <c r="B251" s="55"/>
      <c r="C251" s="55"/>
      <c r="D251" s="55"/>
      <c r="E251" s="55"/>
      <c r="F251" s="91"/>
      <c r="G251" s="89"/>
      <c r="H251" s="91"/>
    </row>
    <row r="252" spans="2:8">
      <c r="B252" s="53">
        <v>1</v>
      </c>
      <c r="C252" s="110" t="s">
        <v>127</v>
      </c>
      <c r="D252" s="98" t="s">
        <v>128</v>
      </c>
      <c r="E252" s="98" t="s">
        <v>18</v>
      </c>
      <c r="F252" s="120">
        <v>0.15</v>
      </c>
      <c r="G252" s="99"/>
      <c r="H252" s="99" t="s">
        <v>65</v>
      </c>
    </row>
    <row r="253" spans="2:8">
      <c r="B253" s="53">
        <v>2</v>
      </c>
      <c r="C253" s="99" t="s">
        <v>129</v>
      </c>
      <c r="D253" s="98" t="s">
        <v>130</v>
      </c>
      <c r="E253" s="98" t="s">
        <v>18</v>
      </c>
      <c r="F253" s="120">
        <v>0.3</v>
      </c>
      <c r="G253" s="99"/>
      <c r="H253" s="99" t="s">
        <v>65</v>
      </c>
    </row>
    <row r="254" spans="2:8">
      <c r="B254" s="53">
        <v>3</v>
      </c>
      <c r="C254" s="110" t="s">
        <v>248</v>
      </c>
      <c r="D254" s="98" t="s">
        <v>169</v>
      </c>
      <c r="E254" s="98" t="s">
        <v>34</v>
      </c>
      <c r="F254" s="120">
        <v>0.2</v>
      </c>
      <c r="G254" s="99"/>
      <c r="H254" s="99" t="s">
        <v>65</v>
      </c>
    </row>
    <row r="255" spans="2:8">
      <c r="B255" s="53">
        <v>4</v>
      </c>
      <c r="C255" s="110" t="s">
        <v>63</v>
      </c>
      <c r="D255" s="98" t="s">
        <v>64</v>
      </c>
      <c r="E255" s="98" t="s">
        <v>18</v>
      </c>
      <c r="F255" s="120">
        <v>0.1</v>
      </c>
      <c r="G255" s="99"/>
      <c r="H255" s="99" t="s">
        <v>65</v>
      </c>
    </row>
    <row r="256" spans="2:8">
      <c r="B256" s="53">
        <v>5</v>
      </c>
      <c r="C256" s="110" t="s">
        <v>85</v>
      </c>
      <c r="D256" s="111">
        <v>40698</v>
      </c>
      <c r="E256" s="98" t="s">
        <v>18</v>
      </c>
      <c r="F256" s="98" t="s">
        <v>38</v>
      </c>
      <c r="G256" s="98" t="s">
        <v>132</v>
      </c>
      <c r="H256" s="99" t="s">
        <v>21</v>
      </c>
    </row>
    <row r="257" spans="2:8">
      <c r="B257" s="53">
        <v>6</v>
      </c>
      <c r="C257" s="99" t="s">
        <v>131</v>
      </c>
      <c r="D257" s="111">
        <v>33236</v>
      </c>
      <c r="E257" s="98" t="s">
        <v>18</v>
      </c>
      <c r="F257" s="98">
        <v>25</v>
      </c>
      <c r="G257" s="98" t="s">
        <v>132</v>
      </c>
      <c r="H257" s="99" t="s">
        <v>21</v>
      </c>
    </row>
    <row r="258" spans="2:8">
      <c r="B258" s="53">
        <v>7</v>
      </c>
      <c r="C258" s="35" t="s">
        <v>190</v>
      </c>
      <c r="D258" s="35">
        <v>1993</v>
      </c>
      <c r="E258" s="35" t="s">
        <v>34</v>
      </c>
      <c r="F258" s="35">
        <v>20</v>
      </c>
      <c r="G258" s="36" t="s">
        <v>140</v>
      </c>
      <c r="H258" s="58" t="s">
        <v>135</v>
      </c>
    </row>
    <row r="259" spans="2:8">
      <c r="B259" s="53">
        <v>8</v>
      </c>
      <c r="C259" s="35" t="s">
        <v>192</v>
      </c>
      <c r="D259" s="35">
        <v>2002</v>
      </c>
      <c r="E259" s="35" t="s">
        <v>34</v>
      </c>
      <c r="F259" s="35">
        <v>20</v>
      </c>
      <c r="G259" s="36" t="s">
        <v>140</v>
      </c>
      <c r="H259" s="58" t="s">
        <v>135</v>
      </c>
    </row>
    <row r="260" ht="31.5" spans="2:8">
      <c r="B260" s="53">
        <v>9</v>
      </c>
      <c r="C260" s="35" t="s">
        <v>139</v>
      </c>
      <c r="D260" s="35">
        <v>1978</v>
      </c>
      <c r="E260" s="35" t="s">
        <v>34</v>
      </c>
      <c r="F260" s="35">
        <v>20</v>
      </c>
      <c r="G260" s="36" t="s">
        <v>140</v>
      </c>
      <c r="H260" s="58" t="s">
        <v>135</v>
      </c>
    </row>
    <row r="261" spans="2:8">
      <c r="B261" s="53">
        <v>10</v>
      </c>
      <c r="C261" s="35" t="s">
        <v>141</v>
      </c>
      <c r="D261" s="35">
        <v>1967</v>
      </c>
      <c r="E261" s="35" t="s">
        <v>34</v>
      </c>
      <c r="F261" s="35">
        <v>10</v>
      </c>
      <c r="G261" s="36" t="s">
        <v>142</v>
      </c>
      <c r="H261" s="58" t="s">
        <v>135</v>
      </c>
    </row>
    <row r="262" spans="2:8">
      <c r="B262" s="53">
        <v>11</v>
      </c>
      <c r="C262" s="35" t="s">
        <v>194</v>
      </c>
      <c r="D262" s="35">
        <v>2004</v>
      </c>
      <c r="E262" s="35" t="s">
        <v>34</v>
      </c>
      <c r="F262" s="35">
        <v>10</v>
      </c>
      <c r="G262" s="36" t="s">
        <v>134</v>
      </c>
      <c r="H262" s="58" t="s">
        <v>135</v>
      </c>
    </row>
    <row r="263" spans="2:8">
      <c r="B263" s="53">
        <v>12</v>
      </c>
      <c r="C263" s="35" t="s">
        <v>195</v>
      </c>
      <c r="D263" s="35">
        <v>2004</v>
      </c>
      <c r="E263" s="35" t="s">
        <v>34</v>
      </c>
      <c r="F263" s="35">
        <v>20</v>
      </c>
      <c r="G263" s="36" t="s">
        <v>196</v>
      </c>
      <c r="H263" s="58" t="s">
        <v>135</v>
      </c>
    </row>
    <row r="264" spans="2:8">
      <c r="B264" s="53">
        <v>13</v>
      </c>
      <c r="C264" s="35" t="s">
        <v>143</v>
      </c>
      <c r="D264" s="35">
        <v>1983</v>
      </c>
      <c r="E264" s="35" t="s">
        <v>34</v>
      </c>
      <c r="F264" s="35">
        <v>40</v>
      </c>
      <c r="G264" s="35" t="s">
        <v>88</v>
      </c>
      <c r="H264" s="58" t="s">
        <v>135</v>
      </c>
    </row>
    <row r="265" spans="2:8">
      <c r="B265" s="53">
        <v>14</v>
      </c>
      <c r="C265" s="35" t="s">
        <v>144</v>
      </c>
      <c r="D265" s="35">
        <v>1983</v>
      </c>
      <c r="E265" s="35" t="s">
        <v>34</v>
      </c>
      <c r="F265" s="35">
        <v>20</v>
      </c>
      <c r="G265" s="35" t="s">
        <v>145</v>
      </c>
      <c r="H265" s="58" t="s">
        <v>135</v>
      </c>
    </row>
    <row r="266" spans="2:8">
      <c r="B266" s="53">
        <v>15</v>
      </c>
      <c r="C266" s="35" t="s">
        <v>146</v>
      </c>
      <c r="D266" s="35">
        <v>1983</v>
      </c>
      <c r="E266" s="35" t="s">
        <v>34</v>
      </c>
      <c r="F266" s="35">
        <v>20</v>
      </c>
      <c r="G266" s="35" t="s">
        <v>147</v>
      </c>
      <c r="H266" s="58" t="s">
        <v>135</v>
      </c>
    </row>
    <row r="267" spans="2:8">
      <c r="B267" s="53">
        <v>16</v>
      </c>
      <c r="C267" s="38" t="s">
        <v>133</v>
      </c>
      <c r="D267" s="38">
        <v>2005</v>
      </c>
      <c r="E267" s="38" t="s">
        <v>18</v>
      </c>
      <c r="F267" s="36">
        <v>10</v>
      </c>
      <c r="G267" s="36" t="s">
        <v>134</v>
      </c>
      <c r="H267" s="58" t="s">
        <v>135</v>
      </c>
    </row>
    <row r="268" spans="2:8">
      <c r="B268" s="53">
        <v>17</v>
      </c>
      <c r="C268" s="38" t="s">
        <v>136</v>
      </c>
      <c r="D268" s="38">
        <v>1983</v>
      </c>
      <c r="E268" s="38" t="s">
        <v>18</v>
      </c>
      <c r="F268" s="36">
        <v>20</v>
      </c>
      <c r="G268" s="36" t="s">
        <v>137</v>
      </c>
      <c r="H268" s="58" t="s">
        <v>135</v>
      </c>
    </row>
    <row r="269" spans="2:8">
      <c r="B269" s="53">
        <v>18</v>
      </c>
      <c r="C269" s="38" t="s">
        <v>198</v>
      </c>
      <c r="D269" s="38">
        <v>1981</v>
      </c>
      <c r="E269" s="38" t="s">
        <v>18</v>
      </c>
      <c r="F269" s="36">
        <v>40</v>
      </c>
      <c r="G269" s="36" t="s">
        <v>88</v>
      </c>
      <c r="H269" s="58" t="s">
        <v>135</v>
      </c>
    </row>
    <row r="270" spans="2:8">
      <c r="B270" s="53">
        <v>19</v>
      </c>
      <c r="C270" s="38" t="s">
        <v>199</v>
      </c>
      <c r="D270" s="38">
        <v>1990</v>
      </c>
      <c r="E270" s="38" t="s">
        <v>18</v>
      </c>
      <c r="F270" s="36">
        <v>35</v>
      </c>
      <c r="G270" s="36" t="s">
        <v>102</v>
      </c>
      <c r="H270" s="58" t="s">
        <v>135</v>
      </c>
    </row>
    <row r="271" spans="2:8">
      <c r="B271" s="53">
        <v>20</v>
      </c>
      <c r="C271" s="38" t="s">
        <v>200</v>
      </c>
      <c r="D271" s="38">
        <v>1999</v>
      </c>
      <c r="E271" s="38" t="s">
        <v>18</v>
      </c>
      <c r="F271" s="36">
        <v>30</v>
      </c>
      <c r="G271" s="36" t="s">
        <v>91</v>
      </c>
      <c r="H271" s="58" t="s">
        <v>135</v>
      </c>
    </row>
    <row r="272" spans="2:8">
      <c r="B272" s="53"/>
      <c r="C272" s="100"/>
      <c r="D272" s="96"/>
      <c r="E272" s="96"/>
      <c r="F272" s="96"/>
      <c r="G272" s="97"/>
      <c r="H272" s="97"/>
    </row>
    <row r="273" spans="2:8">
      <c r="B273" s="46"/>
      <c r="C273" s="101"/>
      <c r="D273" s="102"/>
      <c r="E273" s="102"/>
      <c r="F273" s="102"/>
      <c r="G273" s="103"/>
      <c r="H273" s="103"/>
    </row>
    <row r="274" ht="16.5" spans="2:8">
      <c r="B274" s="46"/>
      <c r="C274" s="101"/>
      <c r="D274" s="102"/>
      <c r="E274" s="102"/>
      <c r="F274" s="102"/>
      <c r="G274" s="103"/>
      <c r="H274" s="103"/>
    </row>
    <row r="275" ht="19.5" spans="2:8">
      <c r="B275" s="104" t="s">
        <v>148</v>
      </c>
      <c r="C275" s="105"/>
      <c r="D275" s="105"/>
      <c r="E275" s="105"/>
      <c r="F275" s="105"/>
      <c r="G275" s="105"/>
      <c r="H275" s="106"/>
    </row>
    <row r="276" spans="2:8">
      <c r="B276" s="84" t="s">
        <v>3</v>
      </c>
      <c r="C276" s="85" t="s">
        <v>4</v>
      </c>
      <c r="D276" s="84" t="s">
        <v>5</v>
      </c>
      <c r="E276" s="84" t="s">
        <v>6</v>
      </c>
      <c r="F276" s="87" t="s">
        <v>7</v>
      </c>
      <c r="G276" s="88" t="s">
        <v>8</v>
      </c>
      <c r="H276" s="89" t="s">
        <v>9</v>
      </c>
    </row>
    <row r="277" spans="2:8">
      <c r="B277" s="55"/>
      <c r="C277" s="55"/>
      <c r="D277" s="55"/>
      <c r="E277" s="55"/>
      <c r="F277" s="91"/>
      <c r="G277" s="89"/>
      <c r="H277" s="91"/>
    </row>
    <row r="278" spans="2:8">
      <c r="B278" s="53">
        <v>1</v>
      </c>
      <c r="C278" s="110" t="s">
        <v>149</v>
      </c>
      <c r="D278" s="98">
        <v>1984</v>
      </c>
      <c r="E278" s="98" t="s">
        <v>18</v>
      </c>
      <c r="F278" s="96"/>
      <c r="G278" s="142" t="s">
        <v>150</v>
      </c>
      <c r="H278" s="99" t="s">
        <v>54</v>
      </c>
    </row>
    <row r="279" spans="2:8">
      <c r="B279" s="53">
        <v>2</v>
      </c>
      <c r="C279" s="99" t="s">
        <v>151</v>
      </c>
      <c r="D279" s="98">
        <v>1967</v>
      </c>
      <c r="E279" s="98" t="s">
        <v>18</v>
      </c>
      <c r="F279" s="96"/>
      <c r="G279" s="142" t="s">
        <v>150</v>
      </c>
      <c r="H279" s="99" t="s">
        <v>54</v>
      </c>
    </row>
    <row r="280" spans="2:8">
      <c r="B280" s="53">
        <v>3</v>
      </c>
      <c r="C280" s="110" t="s">
        <v>52</v>
      </c>
      <c r="D280" s="111">
        <v>29378</v>
      </c>
      <c r="E280" s="98" t="s">
        <v>18</v>
      </c>
      <c r="F280" s="98"/>
      <c r="G280" s="142" t="s">
        <v>53</v>
      </c>
      <c r="H280" s="99" t="s">
        <v>54</v>
      </c>
    </row>
    <row r="281" spans="2:8">
      <c r="B281" s="53">
        <v>4</v>
      </c>
      <c r="C281" s="117" t="s">
        <v>152</v>
      </c>
      <c r="D281" s="118">
        <v>35258</v>
      </c>
      <c r="E281" s="119" t="s">
        <v>58</v>
      </c>
      <c r="F281" s="58"/>
      <c r="G281" s="98" t="s">
        <v>41</v>
      </c>
      <c r="H281" s="113" t="s">
        <v>59</v>
      </c>
    </row>
    <row r="282" spans="2:8">
      <c r="B282" s="53">
        <v>5</v>
      </c>
      <c r="C282" s="100"/>
      <c r="D282" s="96"/>
      <c r="E282" s="96"/>
      <c r="F282" s="96"/>
      <c r="G282" s="97"/>
      <c r="H282" s="97"/>
    </row>
    <row r="283" spans="2:8">
      <c r="B283" s="53">
        <v>6</v>
      </c>
      <c r="C283" s="97"/>
      <c r="D283" s="96"/>
      <c r="E283" s="96"/>
      <c r="F283" s="96"/>
      <c r="G283" s="97"/>
      <c r="H283" s="97"/>
    </row>
    <row r="284" spans="2:8">
      <c r="B284" s="53">
        <v>7</v>
      </c>
      <c r="C284" s="100"/>
      <c r="D284" s="96"/>
      <c r="E284" s="96"/>
      <c r="F284" s="96"/>
      <c r="G284" s="97"/>
      <c r="H284" s="97"/>
    </row>
    <row r="285" spans="2:8">
      <c r="B285" s="53">
        <v>8</v>
      </c>
      <c r="C285" s="100"/>
      <c r="D285" s="96"/>
      <c r="E285" s="96"/>
      <c r="F285" s="96"/>
      <c r="G285" s="97"/>
      <c r="H285" s="97"/>
    </row>
    <row r="286" ht="16.5"/>
    <row r="287" ht="19.5" spans="2:8">
      <c r="B287" s="104" t="s">
        <v>153</v>
      </c>
      <c r="C287" s="105"/>
      <c r="D287" s="105"/>
      <c r="E287" s="105"/>
      <c r="F287" s="105"/>
      <c r="G287" s="105"/>
      <c r="H287" s="106"/>
    </row>
    <row r="288" spans="2:8">
      <c r="B288" s="84" t="s">
        <v>3</v>
      </c>
      <c r="C288" s="85" t="s">
        <v>4</v>
      </c>
      <c r="D288" s="84" t="s">
        <v>5</v>
      </c>
      <c r="E288" s="84" t="s">
        <v>6</v>
      </c>
      <c r="F288" s="87" t="s">
        <v>7</v>
      </c>
      <c r="G288" s="88" t="s">
        <v>8</v>
      </c>
      <c r="H288" s="89" t="s">
        <v>9</v>
      </c>
    </row>
    <row r="289" spans="2:8">
      <c r="B289" s="55"/>
      <c r="C289" s="55"/>
      <c r="D289" s="55"/>
      <c r="E289" s="55"/>
      <c r="F289" s="91"/>
      <c r="G289" s="89"/>
      <c r="H289" s="91"/>
    </row>
    <row r="290" spans="2:8">
      <c r="B290" s="53">
        <v>1</v>
      </c>
      <c r="C290" s="110" t="s">
        <v>249</v>
      </c>
      <c r="D290" s="111">
        <v>40461</v>
      </c>
      <c r="E290" s="98" t="s">
        <v>18</v>
      </c>
      <c r="F290" s="98" t="s">
        <v>38</v>
      </c>
      <c r="G290" s="98" t="s">
        <v>97</v>
      </c>
      <c r="H290" s="99" t="s">
        <v>21</v>
      </c>
    </row>
    <row r="291" spans="2:8">
      <c r="B291" s="53">
        <v>2</v>
      </c>
      <c r="C291" s="99" t="s">
        <v>17</v>
      </c>
      <c r="D291" s="111">
        <v>40412</v>
      </c>
      <c r="E291" s="98" t="s">
        <v>18</v>
      </c>
      <c r="F291" s="98" t="s">
        <v>19</v>
      </c>
      <c r="G291" s="98" t="s">
        <v>88</v>
      </c>
      <c r="H291" s="99" t="s">
        <v>21</v>
      </c>
    </row>
    <row r="292" spans="2:8">
      <c r="B292" s="53">
        <v>3</v>
      </c>
      <c r="C292" s="110" t="s">
        <v>85</v>
      </c>
      <c r="D292" s="111">
        <v>40698</v>
      </c>
      <c r="E292" s="98" t="s">
        <v>18</v>
      </c>
      <c r="F292" s="98" t="s">
        <v>38</v>
      </c>
      <c r="G292" s="98" t="s">
        <v>86</v>
      </c>
      <c r="H292" s="99" t="s">
        <v>21</v>
      </c>
    </row>
    <row r="293" spans="2:8">
      <c r="B293" s="53">
        <v>4</v>
      </c>
      <c r="C293" s="117" t="s">
        <v>89</v>
      </c>
      <c r="D293" s="118">
        <v>42719</v>
      </c>
      <c r="E293" s="119" t="s">
        <v>58</v>
      </c>
      <c r="F293" s="58"/>
      <c r="G293" s="98" t="s">
        <v>90</v>
      </c>
      <c r="H293" s="113" t="s">
        <v>59</v>
      </c>
    </row>
    <row r="294" spans="2:8">
      <c r="B294" s="53">
        <v>5</v>
      </c>
      <c r="C294" s="54" t="s">
        <v>25</v>
      </c>
      <c r="D294" s="35">
        <v>2011</v>
      </c>
      <c r="E294" s="55" t="s">
        <v>18</v>
      </c>
      <c r="F294" s="35" t="s">
        <v>26</v>
      </c>
      <c r="G294" s="98" t="s">
        <v>91</v>
      </c>
      <c r="H294" s="99" t="s">
        <v>28</v>
      </c>
    </row>
    <row r="295" spans="2:8">
      <c r="B295" s="53">
        <v>6</v>
      </c>
      <c r="C295" s="97"/>
      <c r="D295" s="96"/>
      <c r="E295" s="96"/>
      <c r="F295" s="96"/>
      <c r="G295" s="97"/>
      <c r="H295" s="97"/>
    </row>
    <row r="296" spans="2:8">
      <c r="B296" s="53">
        <v>7</v>
      </c>
      <c r="C296" s="100"/>
      <c r="D296" s="96"/>
      <c r="E296" s="96"/>
      <c r="F296" s="96"/>
      <c r="G296" s="97"/>
      <c r="H296" s="97"/>
    </row>
    <row r="297" spans="2:8">
      <c r="B297" s="53">
        <v>8</v>
      </c>
      <c r="C297" s="100"/>
      <c r="D297" s="96"/>
      <c r="E297" s="96"/>
      <c r="F297" s="96"/>
      <c r="G297" s="97"/>
      <c r="H297" s="97"/>
    </row>
    <row r="298" ht="16.5"/>
    <row r="299" ht="19.5" spans="2:8">
      <c r="B299" s="104" t="s">
        <v>154</v>
      </c>
      <c r="C299" s="105"/>
      <c r="D299" s="105"/>
      <c r="E299" s="105"/>
      <c r="F299" s="105"/>
      <c r="G299" s="105"/>
      <c r="H299" s="106"/>
    </row>
    <row r="300" spans="2:8">
      <c r="B300" s="84" t="s">
        <v>3</v>
      </c>
      <c r="C300" s="85" t="s">
        <v>4</v>
      </c>
      <c r="D300" s="84" t="s">
        <v>5</v>
      </c>
      <c r="E300" s="84" t="s">
        <v>6</v>
      </c>
      <c r="F300" s="87" t="s">
        <v>7</v>
      </c>
      <c r="G300" s="88" t="s">
        <v>8</v>
      </c>
      <c r="H300" s="89" t="s">
        <v>9</v>
      </c>
    </row>
    <row r="301" spans="2:8">
      <c r="B301" s="55"/>
      <c r="C301" s="55"/>
      <c r="D301" s="55"/>
      <c r="E301" s="55"/>
      <c r="F301" s="91"/>
      <c r="G301" s="89"/>
      <c r="H301" s="91"/>
    </row>
    <row r="302" ht="24" spans="2:8">
      <c r="B302" s="53">
        <v>1</v>
      </c>
      <c r="C302" s="55" t="s">
        <v>155</v>
      </c>
      <c r="D302" s="55" t="s">
        <v>156</v>
      </c>
      <c r="E302" s="55" t="s">
        <v>18</v>
      </c>
      <c r="F302" s="98">
        <v>20</v>
      </c>
      <c r="G302" s="98" t="s">
        <v>97</v>
      </c>
      <c r="H302" s="123" t="s">
        <v>69</v>
      </c>
    </row>
    <row r="303" spans="2:8">
      <c r="B303" s="53">
        <v>2</v>
      </c>
      <c r="C303" s="110" t="s">
        <v>73</v>
      </c>
      <c r="D303" s="111">
        <v>37432</v>
      </c>
      <c r="E303" s="98" t="s">
        <v>18</v>
      </c>
      <c r="F303" s="98">
        <v>40</v>
      </c>
      <c r="G303" s="98" t="s">
        <v>86</v>
      </c>
      <c r="H303" s="99" t="s">
        <v>21</v>
      </c>
    </row>
    <row r="304" spans="2:8">
      <c r="B304" s="53">
        <v>3</v>
      </c>
      <c r="C304" s="110" t="s">
        <v>189</v>
      </c>
      <c r="D304" s="98">
        <v>1963</v>
      </c>
      <c r="E304" s="98" t="s">
        <v>34</v>
      </c>
      <c r="F304" s="98">
        <v>40</v>
      </c>
      <c r="G304" s="98" t="s">
        <v>185</v>
      </c>
      <c r="H304" s="99" t="s">
        <v>117</v>
      </c>
    </row>
    <row r="305" spans="2:8">
      <c r="B305" s="53">
        <v>4</v>
      </c>
      <c r="C305" s="110" t="s">
        <v>29</v>
      </c>
      <c r="D305" s="111">
        <v>40551</v>
      </c>
      <c r="E305" s="98" t="s">
        <v>18</v>
      </c>
      <c r="F305" s="98"/>
      <c r="G305" s="98" t="s">
        <v>106</v>
      </c>
      <c r="H305" s="99" t="s">
        <v>31</v>
      </c>
    </row>
    <row r="306" spans="2:8">
      <c r="B306" s="53">
        <v>5</v>
      </c>
      <c r="C306" s="99" t="s">
        <v>43</v>
      </c>
      <c r="D306" s="111">
        <v>39282</v>
      </c>
      <c r="E306" s="98" t="s">
        <v>18</v>
      </c>
      <c r="F306" s="98"/>
      <c r="G306" s="98" t="s">
        <v>106</v>
      </c>
      <c r="H306" s="99" t="s">
        <v>31</v>
      </c>
    </row>
    <row r="307" spans="2:8">
      <c r="B307" s="53">
        <v>6</v>
      </c>
      <c r="C307" s="126" t="s">
        <v>96</v>
      </c>
      <c r="D307" s="127">
        <v>32623</v>
      </c>
      <c r="E307" s="128" t="s">
        <v>58</v>
      </c>
      <c r="F307" s="58"/>
      <c r="G307" s="58" t="s">
        <v>97</v>
      </c>
      <c r="H307" s="113" t="s">
        <v>59</v>
      </c>
    </row>
    <row r="308" spans="2:8">
      <c r="B308" s="53">
        <v>7</v>
      </c>
      <c r="C308" s="54" t="s">
        <v>75</v>
      </c>
      <c r="D308" s="35">
        <v>1988</v>
      </c>
      <c r="E308" s="55" t="s">
        <v>18</v>
      </c>
      <c r="F308" s="35">
        <v>40</v>
      </c>
      <c r="G308" s="98" t="s">
        <v>88</v>
      </c>
      <c r="H308" s="99" t="s">
        <v>76</v>
      </c>
    </row>
    <row r="309" spans="2:8">
      <c r="B309" s="53">
        <v>8</v>
      </c>
      <c r="C309" s="138" t="s">
        <v>114</v>
      </c>
      <c r="D309" s="139">
        <v>31391</v>
      </c>
      <c r="E309" s="138" t="s">
        <v>18</v>
      </c>
      <c r="F309" s="140">
        <v>20</v>
      </c>
      <c r="G309" s="130"/>
      <c r="H309" s="130" t="s">
        <v>103</v>
      </c>
    </row>
    <row r="310" spans="2:8">
      <c r="B310" s="143">
        <v>9</v>
      </c>
      <c r="C310" s="26" t="s">
        <v>101</v>
      </c>
      <c r="D310" s="129">
        <v>30857</v>
      </c>
      <c r="E310" s="26" t="s">
        <v>18</v>
      </c>
      <c r="F310" s="72">
        <v>40</v>
      </c>
      <c r="G310" s="130"/>
      <c r="H310" s="130" t="s">
        <v>103</v>
      </c>
    </row>
    <row r="311" spans="2:8">
      <c r="B311" s="143">
        <v>10</v>
      </c>
      <c r="C311" s="26" t="s">
        <v>107</v>
      </c>
      <c r="D311" s="129">
        <v>31644</v>
      </c>
      <c r="E311" s="26" t="s">
        <v>34</v>
      </c>
      <c r="F311" s="72">
        <v>40</v>
      </c>
      <c r="G311" s="130"/>
      <c r="H311" s="130" t="s">
        <v>103</v>
      </c>
    </row>
    <row r="312" spans="2:8">
      <c r="B312" s="143">
        <v>11</v>
      </c>
      <c r="C312" s="131" t="s">
        <v>247</v>
      </c>
      <c r="D312" s="132">
        <v>31713</v>
      </c>
      <c r="E312" s="133" t="s">
        <v>18</v>
      </c>
      <c r="F312" s="133">
        <v>40</v>
      </c>
      <c r="G312" s="134"/>
      <c r="H312" s="134" t="s">
        <v>103</v>
      </c>
    </row>
  </sheetData>
  <mergeCells count="127">
    <mergeCell ref="B1:J1"/>
    <mergeCell ref="B2:J2"/>
    <mergeCell ref="B3:J3"/>
    <mergeCell ref="B5:J5"/>
    <mergeCell ref="B7:J7"/>
    <mergeCell ref="B113:H113"/>
    <mergeCell ref="B115:H115"/>
    <mergeCell ref="B127:H127"/>
    <mergeCell ref="B139:H139"/>
    <mergeCell ref="B154:H154"/>
    <mergeCell ref="B167:H167"/>
    <mergeCell ref="B179:H179"/>
    <mergeCell ref="B191:H191"/>
    <mergeCell ref="B209:H209"/>
    <mergeCell ref="B225:H225"/>
    <mergeCell ref="B237:H237"/>
    <mergeCell ref="B249:H249"/>
    <mergeCell ref="B275:H275"/>
    <mergeCell ref="B287:H287"/>
    <mergeCell ref="B299:H299"/>
    <mergeCell ref="B8:B9"/>
    <mergeCell ref="B116:B117"/>
    <mergeCell ref="B128:B129"/>
    <mergeCell ref="B140:B141"/>
    <mergeCell ref="B155:B156"/>
    <mergeCell ref="B168:B169"/>
    <mergeCell ref="B180:B181"/>
    <mergeCell ref="B192:B193"/>
    <mergeCell ref="B210:B211"/>
    <mergeCell ref="B226:B227"/>
    <mergeCell ref="B238:B239"/>
    <mergeCell ref="B250:B251"/>
    <mergeCell ref="B276:B277"/>
    <mergeCell ref="B288:B289"/>
    <mergeCell ref="B300:B301"/>
    <mergeCell ref="C8:C9"/>
    <mergeCell ref="C116:C117"/>
    <mergeCell ref="C128:C129"/>
    <mergeCell ref="C140:C141"/>
    <mergeCell ref="C155:C156"/>
    <mergeCell ref="C168:C169"/>
    <mergeCell ref="C180:C181"/>
    <mergeCell ref="C192:C193"/>
    <mergeCell ref="C210:C211"/>
    <mergeCell ref="C226:C227"/>
    <mergeCell ref="C238:C239"/>
    <mergeCell ref="C250:C251"/>
    <mergeCell ref="C276:C277"/>
    <mergeCell ref="C288:C289"/>
    <mergeCell ref="C300:C301"/>
    <mergeCell ref="D8:D9"/>
    <mergeCell ref="D116:D117"/>
    <mergeCell ref="D128:D129"/>
    <mergeCell ref="D140:D141"/>
    <mergeCell ref="D155:D156"/>
    <mergeCell ref="D168:D169"/>
    <mergeCell ref="D180:D181"/>
    <mergeCell ref="D192:D193"/>
    <mergeCell ref="D210:D211"/>
    <mergeCell ref="D226:D227"/>
    <mergeCell ref="D238:D239"/>
    <mergeCell ref="D250:D251"/>
    <mergeCell ref="D276:D277"/>
    <mergeCell ref="D288:D289"/>
    <mergeCell ref="D300:D301"/>
    <mergeCell ref="E8:E9"/>
    <mergeCell ref="E116:E117"/>
    <mergeCell ref="E128:E129"/>
    <mergeCell ref="E140:E141"/>
    <mergeCell ref="E155:E156"/>
    <mergeCell ref="E168:E169"/>
    <mergeCell ref="E180:E181"/>
    <mergeCell ref="E192:E193"/>
    <mergeCell ref="E210:E211"/>
    <mergeCell ref="E226:E227"/>
    <mergeCell ref="E238:E239"/>
    <mergeCell ref="E250:E251"/>
    <mergeCell ref="E276:E277"/>
    <mergeCell ref="E288:E289"/>
    <mergeCell ref="E300:E301"/>
    <mergeCell ref="F8:F9"/>
    <mergeCell ref="F116:F117"/>
    <mergeCell ref="F128:F129"/>
    <mergeCell ref="F140:F141"/>
    <mergeCell ref="F155:F156"/>
    <mergeCell ref="F168:F169"/>
    <mergeCell ref="F180:F181"/>
    <mergeCell ref="F192:F193"/>
    <mergeCell ref="F210:F211"/>
    <mergeCell ref="F226:F227"/>
    <mergeCell ref="F238:F239"/>
    <mergeCell ref="F250:F251"/>
    <mergeCell ref="F276:F277"/>
    <mergeCell ref="F288:F289"/>
    <mergeCell ref="F300:F301"/>
    <mergeCell ref="G8:G9"/>
    <mergeCell ref="G116:G117"/>
    <mergeCell ref="G128:G129"/>
    <mergeCell ref="G140:G141"/>
    <mergeCell ref="G155:G156"/>
    <mergeCell ref="G168:G169"/>
    <mergeCell ref="G180:G181"/>
    <mergeCell ref="G192:G193"/>
    <mergeCell ref="G210:G211"/>
    <mergeCell ref="G226:G227"/>
    <mergeCell ref="G238:G239"/>
    <mergeCell ref="G250:G251"/>
    <mergeCell ref="G276:G277"/>
    <mergeCell ref="G288:G289"/>
    <mergeCell ref="G300:G301"/>
    <mergeCell ref="H8:H9"/>
    <mergeCell ref="H116:H117"/>
    <mergeCell ref="H128:H129"/>
    <mergeCell ref="H140:H141"/>
    <mergeCell ref="H155:H156"/>
    <mergeCell ref="H168:H169"/>
    <mergeCell ref="H180:H181"/>
    <mergeCell ref="H192:H193"/>
    <mergeCell ref="H210:H211"/>
    <mergeCell ref="H226:H227"/>
    <mergeCell ref="H238:H239"/>
    <mergeCell ref="H250:H251"/>
    <mergeCell ref="H276:H277"/>
    <mergeCell ref="H288:H289"/>
    <mergeCell ref="H300:H301"/>
    <mergeCell ref="I8:I9"/>
    <mergeCell ref="J8:J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6"/>
  <sheetViews>
    <sheetView topLeftCell="A46" workbookViewId="0">
      <selection activeCell="C63" sqref="C63"/>
    </sheetView>
  </sheetViews>
  <sheetFormatPr defaultColWidth="0" defaultRowHeight="15.75" zeroHeight="1"/>
  <cols>
    <col min="1" max="1" width="8.2" customWidth="1"/>
    <col min="2" max="2" width="10.2" customWidth="1"/>
    <col min="3" max="3" width="8.2" customWidth="1"/>
    <col min="4" max="4" width="6.2" customWidth="1"/>
    <col min="5" max="6" width="12.9" style="1" customWidth="1"/>
    <col min="7" max="7" width="12.9" hidden="1" customWidth="1"/>
    <col min="8" max="8" width="8.6" hidden="1" customWidth="1"/>
    <col min="9" max="10" width="0" hidden="1" customWidth="1"/>
    <col min="11" max="16384" width="8.2" hidden="1"/>
  </cols>
  <sheetData>
    <row r="1" ht="16.5" spans="1:7">
      <c r="A1" s="14" t="s">
        <v>250</v>
      </c>
      <c r="B1" s="14" t="s">
        <v>251</v>
      </c>
      <c r="C1" s="14" t="s">
        <v>252</v>
      </c>
      <c r="D1" s="15" t="s">
        <v>14</v>
      </c>
      <c r="E1" s="4" t="s">
        <v>15</v>
      </c>
      <c r="F1" s="4" t="s">
        <v>16</v>
      </c>
      <c r="G1" s="16" t="s">
        <v>253</v>
      </c>
    </row>
    <row r="2" spans="1:10">
      <c r="A2" t="s">
        <v>254</v>
      </c>
      <c r="B2" t="s">
        <v>255</v>
      </c>
      <c r="C2" t="s">
        <v>256</v>
      </c>
      <c r="D2">
        <v>1200</v>
      </c>
      <c r="E2" s="5">
        <v>10.770122</v>
      </c>
      <c r="F2" s="5">
        <v>136.188</v>
      </c>
      <c r="G2" s="9">
        <f>IF(D2&gt;0,FLOOR(F2/(E2-LN(LN(6/5))),0.01)/86400,"")</f>
        <v>0.000126273148148148</v>
      </c>
      <c r="H2" s="1"/>
      <c r="J2" s="17"/>
    </row>
    <row r="3" spans="1:10">
      <c r="A3" t="s">
        <v>254</v>
      </c>
      <c r="B3" t="s">
        <v>255</v>
      </c>
      <c r="C3" t="s">
        <v>257</v>
      </c>
      <c r="D3">
        <v>1200</v>
      </c>
      <c r="E3" s="5">
        <v>10.770122</v>
      </c>
      <c r="F3" s="5">
        <v>133.6692</v>
      </c>
      <c r="G3" s="9">
        <f t="shared" ref="G3:G73" si="0">IF(D3&gt;0,FLOOR(F3/(E3-LN(LN(6/5))),0.01)/86400,"")</f>
        <v>0.000123958333333333</v>
      </c>
      <c r="H3" s="1"/>
      <c r="J3" s="17"/>
    </row>
    <row r="4" spans="1:10">
      <c r="A4" t="s">
        <v>254</v>
      </c>
      <c r="B4" t="s">
        <v>255</v>
      </c>
      <c r="C4" t="s">
        <v>258</v>
      </c>
      <c r="D4">
        <v>1200</v>
      </c>
      <c r="E4" s="5">
        <v>10.770122</v>
      </c>
      <c r="F4" s="5">
        <v>132.8082</v>
      </c>
      <c r="G4" s="9">
        <f t="shared" si="0"/>
        <v>0.000123148148148148</v>
      </c>
      <c r="H4" s="1"/>
      <c r="J4" s="17"/>
    </row>
    <row r="5" spans="1:10">
      <c r="A5" t="s">
        <v>254</v>
      </c>
      <c r="B5" t="s">
        <v>255</v>
      </c>
      <c r="C5" t="s">
        <v>259</v>
      </c>
      <c r="D5">
        <v>1200</v>
      </c>
      <c r="E5" s="5">
        <v>9.104661</v>
      </c>
      <c r="F5" s="5">
        <v>176.1816</v>
      </c>
      <c r="G5" s="9">
        <f t="shared" si="0"/>
        <v>0.000188657407407407</v>
      </c>
      <c r="H5" s="1"/>
      <c r="J5" s="17"/>
    </row>
    <row r="6" spans="1:10">
      <c r="A6" t="s">
        <v>254</v>
      </c>
      <c r="B6" t="s">
        <v>255</v>
      </c>
      <c r="C6" t="s">
        <v>124</v>
      </c>
      <c r="D6">
        <v>1200</v>
      </c>
      <c r="E6" s="5">
        <v>9.104661</v>
      </c>
      <c r="F6" s="5">
        <v>159.5231</v>
      </c>
      <c r="G6" s="9">
        <f t="shared" si="0"/>
        <v>0.000170833333333333</v>
      </c>
      <c r="H6" s="1"/>
      <c r="J6" s="17"/>
    </row>
    <row r="7" spans="1:10">
      <c r="A7" t="s">
        <v>254</v>
      </c>
      <c r="B7" t="s">
        <v>255</v>
      </c>
      <c r="C7" t="s">
        <v>102</v>
      </c>
      <c r="D7">
        <v>1200</v>
      </c>
      <c r="E7" s="5">
        <v>10.770122</v>
      </c>
      <c r="F7" s="5">
        <v>149.1695</v>
      </c>
      <c r="G7" s="9">
        <f t="shared" si="0"/>
        <v>0.000138425925925926</v>
      </c>
      <c r="H7" s="1"/>
      <c r="J7" s="17"/>
    </row>
    <row r="8" spans="1:10">
      <c r="A8" t="s">
        <v>254</v>
      </c>
      <c r="B8" t="s">
        <v>255</v>
      </c>
      <c r="C8" t="s">
        <v>86</v>
      </c>
      <c r="D8">
        <v>1200</v>
      </c>
      <c r="E8" s="5">
        <v>10.770122</v>
      </c>
      <c r="F8" s="5">
        <v>146.546</v>
      </c>
      <c r="G8" s="9">
        <f t="shared" si="0"/>
        <v>0.00013587962962963</v>
      </c>
      <c r="H8" s="1"/>
      <c r="J8" s="17"/>
    </row>
    <row r="9" spans="1:10">
      <c r="A9" t="s">
        <v>254</v>
      </c>
      <c r="B9" t="s">
        <v>255</v>
      </c>
      <c r="C9" t="s">
        <v>91</v>
      </c>
      <c r="D9">
        <v>1200</v>
      </c>
      <c r="E9" s="5">
        <v>10.770122</v>
      </c>
      <c r="F9" s="5">
        <v>141.8299</v>
      </c>
      <c r="G9" s="9">
        <f t="shared" si="0"/>
        <v>0.000131597222222222</v>
      </c>
      <c r="H9" s="1"/>
      <c r="J9" s="17"/>
    </row>
    <row r="10" spans="1:10">
      <c r="A10" t="s">
        <v>254</v>
      </c>
      <c r="B10" t="s">
        <v>255</v>
      </c>
      <c r="C10" t="s">
        <v>88</v>
      </c>
      <c r="D10">
        <v>1200</v>
      </c>
      <c r="E10" s="5">
        <v>10.770122</v>
      </c>
      <c r="F10" s="5">
        <v>136.3569</v>
      </c>
      <c r="G10" s="9">
        <f t="shared" si="0"/>
        <v>0.00012650462962963</v>
      </c>
      <c r="H10" s="1"/>
      <c r="J10" s="17"/>
    </row>
    <row r="11" spans="1:10">
      <c r="A11" t="s">
        <v>254</v>
      </c>
      <c r="B11" t="s">
        <v>255</v>
      </c>
      <c r="C11" t="s">
        <v>260</v>
      </c>
      <c r="D11">
        <v>1200</v>
      </c>
      <c r="E11" s="5">
        <v>10.770122</v>
      </c>
      <c r="F11" s="5">
        <v>148.7984</v>
      </c>
      <c r="G11" s="9">
        <f t="shared" si="0"/>
        <v>0.000138078703703704</v>
      </c>
      <c r="H11" s="1"/>
      <c r="J11" s="17"/>
    </row>
    <row r="12" spans="1:10">
      <c r="A12" t="s">
        <v>254</v>
      </c>
      <c r="B12" t="s">
        <v>255</v>
      </c>
      <c r="C12" t="s">
        <v>261</v>
      </c>
      <c r="D12">
        <v>1200</v>
      </c>
      <c r="E12" s="5">
        <v>10.770122</v>
      </c>
      <c r="F12" s="5">
        <v>133.2623</v>
      </c>
      <c r="G12" s="9">
        <f t="shared" si="0"/>
        <v>0.000123611111111111</v>
      </c>
      <c r="H12" s="1"/>
      <c r="J12" s="17"/>
    </row>
    <row r="13" spans="1:10">
      <c r="A13" t="s">
        <v>254</v>
      </c>
      <c r="B13" t="s">
        <v>255</v>
      </c>
      <c r="C13" t="s">
        <v>262</v>
      </c>
      <c r="D13">
        <v>1200</v>
      </c>
      <c r="E13" s="5">
        <v>10.770122</v>
      </c>
      <c r="F13" s="5">
        <v>137.0379</v>
      </c>
      <c r="G13" s="9">
        <f t="shared" si="0"/>
        <v>0.000127083333333333</v>
      </c>
      <c r="H13" s="1"/>
      <c r="J13" s="17"/>
    </row>
    <row r="14" spans="1:10">
      <c r="A14" t="s">
        <v>254</v>
      </c>
      <c r="B14" t="s">
        <v>255</v>
      </c>
      <c r="C14" t="s">
        <v>263</v>
      </c>
      <c r="D14">
        <v>1200</v>
      </c>
      <c r="E14" s="5">
        <v>10.770122</v>
      </c>
      <c r="F14" s="5">
        <v>133.6561</v>
      </c>
      <c r="G14" s="9">
        <f t="shared" si="0"/>
        <v>0.000123958333333333</v>
      </c>
      <c r="H14" s="1"/>
      <c r="J14" s="17"/>
    </row>
    <row r="15" spans="1:10">
      <c r="A15" t="s">
        <v>254</v>
      </c>
      <c r="B15" t="s">
        <v>255</v>
      </c>
      <c r="C15" t="s">
        <v>264</v>
      </c>
      <c r="D15">
        <v>1200</v>
      </c>
      <c r="E15" s="5">
        <v>9.104661</v>
      </c>
      <c r="F15" s="5">
        <v>210.4292</v>
      </c>
      <c r="G15" s="9">
        <f t="shared" si="0"/>
        <v>0.000225347222222222</v>
      </c>
      <c r="H15" s="1"/>
      <c r="J15" s="17"/>
    </row>
    <row r="16" spans="1:10">
      <c r="A16" t="s">
        <v>254</v>
      </c>
      <c r="B16" t="s">
        <v>255</v>
      </c>
      <c r="C16" t="s">
        <v>265</v>
      </c>
      <c r="D16">
        <v>1200</v>
      </c>
      <c r="E16" s="5">
        <v>9.104661</v>
      </c>
      <c r="F16" s="5">
        <v>178.0633</v>
      </c>
      <c r="G16" s="9">
        <f t="shared" si="0"/>
        <v>0.000190625</v>
      </c>
      <c r="H16" s="1"/>
      <c r="J16" s="17"/>
    </row>
    <row r="17" spans="1:10">
      <c r="A17" t="s">
        <v>254</v>
      </c>
      <c r="B17" t="s">
        <v>255</v>
      </c>
      <c r="C17" t="s">
        <v>266</v>
      </c>
      <c r="D17">
        <v>1200</v>
      </c>
      <c r="E17" s="5">
        <v>9.104661</v>
      </c>
      <c r="F17" s="5">
        <v>155.5035</v>
      </c>
      <c r="G17" s="9">
        <f t="shared" si="0"/>
        <v>0.000166435185185185</v>
      </c>
      <c r="H17" s="1"/>
      <c r="J17" s="17"/>
    </row>
    <row r="18" spans="1:10">
      <c r="A18" t="s">
        <v>254</v>
      </c>
      <c r="B18" t="s">
        <v>255</v>
      </c>
      <c r="C18" t="s">
        <v>211</v>
      </c>
      <c r="D18">
        <v>1200</v>
      </c>
      <c r="E18" s="5">
        <v>9.104661</v>
      </c>
      <c r="F18" s="5">
        <v>148.1599</v>
      </c>
      <c r="G18" s="9">
        <f t="shared" si="0"/>
        <v>0.000158680555555556</v>
      </c>
      <c r="H18" s="1"/>
      <c r="J18" s="17"/>
    </row>
    <row r="19" spans="1:10">
      <c r="A19" t="s">
        <v>254</v>
      </c>
      <c r="B19" t="s">
        <v>255</v>
      </c>
      <c r="C19" t="s">
        <v>267</v>
      </c>
      <c r="D19">
        <v>1200</v>
      </c>
      <c r="E19" s="5">
        <v>10.770122</v>
      </c>
      <c r="F19" s="5">
        <v>153.3611</v>
      </c>
      <c r="G19" s="9">
        <f t="shared" si="0"/>
        <v>0.00014224537037037</v>
      </c>
      <c r="J19" s="17"/>
    </row>
    <row r="20" spans="1:10">
      <c r="A20" t="s">
        <v>254</v>
      </c>
      <c r="B20" t="s">
        <v>255</v>
      </c>
      <c r="C20" t="s">
        <v>268</v>
      </c>
      <c r="D20">
        <v>1200</v>
      </c>
      <c r="E20" s="5">
        <v>10.770122</v>
      </c>
      <c r="F20" s="5">
        <v>130.6444</v>
      </c>
      <c r="G20" s="9">
        <f t="shared" si="0"/>
        <v>0.000121180555555556</v>
      </c>
      <c r="H20" s="1"/>
      <c r="J20" s="17"/>
    </row>
    <row r="21" spans="1:10">
      <c r="A21" t="s">
        <v>254</v>
      </c>
      <c r="B21" t="s">
        <v>255</v>
      </c>
      <c r="C21" t="s">
        <v>269</v>
      </c>
      <c r="D21">
        <v>1200</v>
      </c>
      <c r="E21" s="5">
        <v>10.770122</v>
      </c>
      <c r="F21" s="5">
        <v>143.9769</v>
      </c>
      <c r="G21" s="9">
        <f t="shared" si="0"/>
        <v>0.000133564814814815</v>
      </c>
      <c r="H21" s="1"/>
      <c r="J21" s="17"/>
    </row>
    <row r="22" spans="1:10">
      <c r="A22" t="s">
        <v>254</v>
      </c>
      <c r="B22" t="s">
        <v>255</v>
      </c>
      <c r="C22" t="s">
        <v>270</v>
      </c>
      <c r="D22">
        <v>1200</v>
      </c>
      <c r="E22" s="5">
        <v>10.770122</v>
      </c>
      <c r="F22" s="5">
        <v>134.3389</v>
      </c>
      <c r="G22" s="9">
        <f t="shared" si="0"/>
        <v>0.000124652777777778</v>
      </c>
      <c r="H22" s="1"/>
      <c r="J22" s="17"/>
    </row>
    <row r="23" spans="1:10">
      <c r="A23" s="10" t="s">
        <v>254</v>
      </c>
      <c r="B23" s="10" t="s">
        <v>255</v>
      </c>
      <c r="C23" s="10" t="s">
        <v>271</v>
      </c>
      <c r="D23">
        <v>1200</v>
      </c>
      <c r="E23" s="5">
        <v>10.770122</v>
      </c>
      <c r="F23" s="5">
        <v>258.493</v>
      </c>
      <c r="G23" s="9">
        <f t="shared" si="0"/>
        <v>0.000239814814814815</v>
      </c>
      <c r="H23" s="1"/>
      <c r="J23" s="17"/>
    </row>
    <row r="24" spans="1:10">
      <c r="A24" s="10" t="s">
        <v>254</v>
      </c>
      <c r="B24" s="10" t="s">
        <v>255</v>
      </c>
      <c r="C24" s="10" t="s">
        <v>132</v>
      </c>
      <c r="D24">
        <v>1200</v>
      </c>
      <c r="E24" s="5">
        <v>10.770122</v>
      </c>
      <c r="F24" s="5">
        <v>187.2117</v>
      </c>
      <c r="G24" s="9">
        <f t="shared" si="0"/>
        <v>0.000173726851851852</v>
      </c>
      <c r="H24" s="1"/>
      <c r="J24" s="17"/>
    </row>
    <row r="25" spans="1:10">
      <c r="A25" t="s">
        <v>254</v>
      </c>
      <c r="B25" t="s">
        <v>272</v>
      </c>
      <c r="C25" t="s">
        <v>256</v>
      </c>
      <c r="D25">
        <v>1200</v>
      </c>
      <c r="E25" s="5">
        <v>10.168221</v>
      </c>
      <c r="F25" s="5">
        <v>264.4959</v>
      </c>
      <c r="G25" s="9">
        <f t="shared" si="0"/>
        <v>0.00025787037037037</v>
      </c>
      <c r="H25" s="1"/>
      <c r="J25" s="17"/>
    </row>
    <row r="26" spans="1:10">
      <c r="A26" t="s">
        <v>254</v>
      </c>
      <c r="B26" t="s">
        <v>272</v>
      </c>
      <c r="C26" t="s">
        <v>257</v>
      </c>
      <c r="D26">
        <v>1200</v>
      </c>
      <c r="E26" s="5">
        <v>10.168221</v>
      </c>
      <c r="F26" s="5">
        <v>259.8936</v>
      </c>
      <c r="G26" s="9">
        <f t="shared" si="0"/>
        <v>0.000253356481481481</v>
      </c>
      <c r="H26" s="1"/>
      <c r="J26" s="17"/>
    </row>
    <row r="27" spans="1:10">
      <c r="A27" t="s">
        <v>254</v>
      </c>
      <c r="B27" t="s">
        <v>272</v>
      </c>
      <c r="C27" t="s">
        <v>258</v>
      </c>
      <c r="D27">
        <v>1200</v>
      </c>
      <c r="E27" s="5">
        <v>10.168221</v>
      </c>
      <c r="F27" s="5">
        <v>257.7593</v>
      </c>
      <c r="G27" s="9">
        <f t="shared" si="0"/>
        <v>0.000251273148148148</v>
      </c>
      <c r="H27" s="1"/>
      <c r="J27" s="17"/>
    </row>
    <row r="28" spans="1:10">
      <c r="A28" t="s">
        <v>254</v>
      </c>
      <c r="B28" t="s">
        <v>272</v>
      </c>
      <c r="C28" t="s">
        <v>259</v>
      </c>
      <c r="D28">
        <v>1200</v>
      </c>
      <c r="E28" s="5">
        <v>8.621856</v>
      </c>
      <c r="F28" s="5">
        <v>295.8587</v>
      </c>
      <c r="G28" s="9">
        <f t="shared" si="0"/>
        <v>0.000331597222222222</v>
      </c>
      <c r="H28" s="1"/>
      <c r="J28" s="17"/>
    </row>
    <row r="29" spans="1:10">
      <c r="A29" t="s">
        <v>254</v>
      </c>
      <c r="B29" t="s">
        <v>272</v>
      </c>
      <c r="C29" t="s">
        <v>124</v>
      </c>
      <c r="D29">
        <v>1200</v>
      </c>
      <c r="E29" s="5">
        <v>8.621856</v>
      </c>
      <c r="F29" s="5">
        <v>271.4823</v>
      </c>
      <c r="G29" s="9">
        <f t="shared" si="0"/>
        <v>0.000304282407407407</v>
      </c>
      <c r="H29" s="1"/>
      <c r="J29" s="17"/>
    </row>
    <row r="30" spans="1:10">
      <c r="A30" t="s">
        <v>254</v>
      </c>
      <c r="B30" t="s">
        <v>272</v>
      </c>
      <c r="C30" t="s">
        <v>102</v>
      </c>
      <c r="D30">
        <v>1200</v>
      </c>
      <c r="E30" s="5">
        <v>10.168221</v>
      </c>
      <c r="F30" s="5">
        <v>290.4821</v>
      </c>
      <c r="G30" s="9">
        <f t="shared" si="0"/>
        <v>0.000283217592592593</v>
      </c>
      <c r="H30" s="1"/>
      <c r="J30" s="17"/>
    </row>
    <row r="31" spans="1:10">
      <c r="A31" t="s">
        <v>254</v>
      </c>
      <c r="B31" t="s">
        <v>272</v>
      </c>
      <c r="C31" t="s">
        <v>86</v>
      </c>
      <c r="D31">
        <v>1200</v>
      </c>
      <c r="E31" s="5">
        <v>10.168221</v>
      </c>
      <c r="F31" s="5">
        <v>281.9245</v>
      </c>
      <c r="G31" s="9">
        <f t="shared" si="0"/>
        <v>0.000274884259259259</v>
      </c>
      <c r="H31" s="1"/>
      <c r="J31" s="17"/>
    </row>
    <row r="32" spans="1:10">
      <c r="A32" t="s">
        <v>254</v>
      </c>
      <c r="B32" t="s">
        <v>272</v>
      </c>
      <c r="C32" t="s">
        <v>91</v>
      </c>
      <c r="D32">
        <v>1200</v>
      </c>
      <c r="E32" s="5">
        <v>10.168221</v>
      </c>
      <c r="F32" s="5">
        <v>272.5886</v>
      </c>
      <c r="G32" s="9">
        <f t="shared" si="0"/>
        <v>0.000265740740740741</v>
      </c>
      <c r="H32" s="1"/>
      <c r="J32" s="17"/>
    </row>
    <row r="33" spans="1:10">
      <c r="A33" t="s">
        <v>254</v>
      </c>
      <c r="B33" t="s">
        <v>272</v>
      </c>
      <c r="C33" t="s">
        <v>88</v>
      </c>
      <c r="D33">
        <v>1200</v>
      </c>
      <c r="E33" s="5">
        <v>10.168221</v>
      </c>
      <c r="F33" s="5">
        <v>267.1906</v>
      </c>
      <c r="G33" s="9">
        <f t="shared" si="0"/>
        <v>0.000260416666666667</v>
      </c>
      <c r="H33" s="1"/>
      <c r="J33" s="17"/>
    </row>
    <row r="34" spans="1:10">
      <c r="A34" t="s">
        <v>254</v>
      </c>
      <c r="B34" t="s">
        <v>272</v>
      </c>
      <c r="C34" t="s">
        <v>260</v>
      </c>
      <c r="D34">
        <v>1200</v>
      </c>
      <c r="E34" s="5">
        <v>10.168221</v>
      </c>
      <c r="F34" s="5">
        <v>286.4068</v>
      </c>
      <c r="G34" s="9">
        <f t="shared" si="0"/>
        <v>0.000279166666666667</v>
      </c>
      <c r="H34" s="1"/>
      <c r="J34" s="17"/>
    </row>
    <row r="35" spans="1:10">
      <c r="A35" t="s">
        <v>254</v>
      </c>
      <c r="B35" t="s">
        <v>272</v>
      </c>
      <c r="C35" t="s">
        <v>261</v>
      </c>
      <c r="D35">
        <v>1200</v>
      </c>
      <c r="E35" s="5">
        <v>10.168221</v>
      </c>
      <c r="F35" s="5">
        <v>244.3903</v>
      </c>
      <c r="G35" s="9">
        <f t="shared" si="0"/>
        <v>0.000238194444444444</v>
      </c>
      <c r="H35" s="1"/>
      <c r="J35" s="17"/>
    </row>
    <row r="36" spans="1:10">
      <c r="A36" t="s">
        <v>254</v>
      </c>
      <c r="B36" t="s">
        <v>272</v>
      </c>
      <c r="C36" t="s">
        <v>262</v>
      </c>
      <c r="D36">
        <v>1200</v>
      </c>
      <c r="E36" s="5">
        <v>10.168221</v>
      </c>
      <c r="F36" s="5">
        <v>263.3638</v>
      </c>
      <c r="G36" s="9">
        <f t="shared" si="0"/>
        <v>0.000256712962962963</v>
      </c>
      <c r="H36" s="1"/>
      <c r="J36" s="17"/>
    </row>
    <row r="37" spans="1:10">
      <c r="A37" t="s">
        <v>254</v>
      </c>
      <c r="B37" t="s">
        <v>272</v>
      </c>
      <c r="C37" s="7" t="s">
        <v>97</v>
      </c>
      <c r="D37">
        <v>1200</v>
      </c>
      <c r="E37" s="5">
        <v>10.168221</v>
      </c>
      <c r="F37" s="5">
        <v>258.4339</v>
      </c>
      <c r="G37" s="9">
        <f t="shared" si="0"/>
        <v>0.000251967592592593</v>
      </c>
      <c r="H37" s="1"/>
      <c r="J37" s="17"/>
    </row>
    <row r="38" spans="1:10">
      <c r="A38" t="s">
        <v>254</v>
      </c>
      <c r="B38" t="s">
        <v>272</v>
      </c>
      <c r="C38" t="s">
        <v>264</v>
      </c>
      <c r="D38">
        <v>1200</v>
      </c>
      <c r="E38" s="5">
        <v>8.621856</v>
      </c>
      <c r="F38" s="5">
        <v>369.9574</v>
      </c>
      <c r="G38" s="9">
        <f t="shared" si="0"/>
        <v>0.000414699074074074</v>
      </c>
      <c r="J38" s="17"/>
    </row>
    <row r="39" spans="1:10">
      <c r="A39" t="s">
        <v>254</v>
      </c>
      <c r="B39" t="s">
        <v>272</v>
      </c>
      <c r="C39" t="s">
        <v>265</v>
      </c>
      <c r="D39">
        <v>1200</v>
      </c>
      <c r="E39" s="5">
        <v>8.621856</v>
      </c>
      <c r="F39" s="5">
        <v>310.7183</v>
      </c>
      <c r="G39" s="9">
        <f t="shared" si="0"/>
        <v>0.000348263888888889</v>
      </c>
      <c r="H39" s="1"/>
      <c r="J39" s="17"/>
    </row>
    <row r="40" spans="1:10">
      <c r="A40" t="s">
        <v>254</v>
      </c>
      <c r="B40" t="s">
        <v>272</v>
      </c>
      <c r="C40" t="s">
        <v>266</v>
      </c>
      <c r="D40">
        <v>1200</v>
      </c>
      <c r="E40" s="5">
        <v>8.621856</v>
      </c>
      <c r="F40" s="5">
        <v>261.7392</v>
      </c>
      <c r="G40" s="9">
        <f t="shared" si="0"/>
        <v>0.000293402777777778</v>
      </c>
      <c r="H40" s="1"/>
      <c r="J40" s="17"/>
    </row>
    <row r="41" spans="1:10">
      <c r="A41" t="s">
        <v>254</v>
      </c>
      <c r="B41" t="s">
        <v>272</v>
      </c>
      <c r="C41" t="s">
        <v>211</v>
      </c>
      <c r="D41">
        <v>1200</v>
      </c>
      <c r="E41" s="5">
        <v>8.621856</v>
      </c>
      <c r="F41" s="5">
        <v>251.0231</v>
      </c>
      <c r="G41" s="9">
        <f t="shared" si="0"/>
        <v>0.000281365740740741</v>
      </c>
      <c r="H41" s="1"/>
      <c r="J41" s="17"/>
    </row>
    <row r="42" spans="1:10">
      <c r="A42" t="s">
        <v>254</v>
      </c>
      <c r="B42" t="s">
        <v>272</v>
      </c>
      <c r="C42" t="s">
        <v>267</v>
      </c>
      <c r="D42">
        <v>1200</v>
      </c>
      <c r="E42" s="5">
        <v>10.168221</v>
      </c>
      <c r="F42" s="5">
        <v>267.7092</v>
      </c>
      <c r="G42" s="9">
        <f t="shared" si="0"/>
        <v>0.00026099537037037</v>
      </c>
      <c r="H42" s="1"/>
      <c r="J42" s="17"/>
    </row>
    <row r="43" spans="1:10">
      <c r="A43" t="s">
        <v>254</v>
      </c>
      <c r="B43" t="s">
        <v>272</v>
      </c>
      <c r="C43" t="s">
        <v>268</v>
      </c>
      <c r="D43">
        <v>1200</v>
      </c>
      <c r="E43" s="5">
        <v>10.168221</v>
      </c>
      <c r="F43" s="5">
        <v>243.3371</v>
      </c>
      <c r="G43" s="9">
        <f t="shared" si="0"/>
        <v>0.000237152777777778</v>
      </c>
      <c r="H43" s="1"/>
      <c r="J43" s="17"/>
    </row>
    <row r="44" spans="1:10">
      <c r="A44" t="s">
        <v>254</v>
      </c>
      <c r="B44" t="s">
        <v>272</v>
      </c>
      <c r="C44" t="s">
        <v>269</v>
      </c>
      <c r="D44">
        <v>1200</v>
      </c>
      <c r="E44" s="5">
        <v>10.168221</v>
      </c>
      <c r="F44" s="5">
        <v>299.636</v>
      </c>
      <c r="G44" s="9">
        <f t="shared" si="0"/>
        <v>0.00029212962962963</v>
      </c>
      <c r="H44" s="1"/>
      <c r="J44" s="17"/>
    </row>
    <row r="45" spans="1:10">
      <c r="A45" t="s">
        <v>254</v>
      </c>
      <c r="B45" t="s">
        <v>272</v>
      </c>
      <c r="C45" t="s">
        <v>270</v>
      </c>
      <c r="D45">
        <v>1200</v>
      </c>
      <c r="E45" s="5">
        <v>10.168221</v>
      </c>
      <c r="F45" s="5">
        <v>259.9067</v>
      </c>
      <c r="G45" s="9">
        <f t="shared" si="0"/>
        <v>0.000253356481481481</v>
      </c>
      <c r="H45" s="1"/>
      <c r="J45" s="17"/>
    </row>
    <row r="46" spans="1:10">
      <c r="A46" s="10" t="s">
        <v>254</v>
      </c>
      <c r="B46" s="10" t="s">
        <v>272</v>
      </c>
      <c r="C46" s="10" t="s">
        <v>271</v>
      </c>
      <c r="D46">
        <v>1200</v>
      </c>
      <c r="E46" s="5">
        <v>10.168221</v>
      </c>
      <c r="F46" s="5">
        <v>576.8063</v>
      </c>
      <c r="G46" s="9">
        <f t="shared" si="0"/>
        <v>0.000562384259259259</v>
      </c>
      <c r="H46" s="1"/>
      <c r="J46" s="17"/>
    </row>
    <row r="47" spans="1:10">
      <c r="A47" s="10" t="s">
        <v>254</v>
      </c>
      <c r="B47" s="10" t="s">
        <v>272</v>
      </c>
      <c r="C47" s="10" t="s">
        <v>132</v>
      </c>
      <c r="D47">
        <v>1200</v>
      </c>
      <c r="E47" s="5">
        <v>10.168221</v>
      </c>
      <c r="F47" s="5">
        <v>380.3829</v>
      </c>
      <c r="G47" s="9">
        <f t="shared" si="0"/>
        <v>0.000370833333333333</v>
      </c>
      <c r="H47" s="1"/>
      <c r="J47" s="17"/>
    </row>
    <row r="48" spans="1:10">
      <c r="A48" t="s">
        <v>254</v>
      </c>
      <c r="B48" t="s">
        <v>273</v>
      </c>
      <c r="C48" t="s">
        <v>256</v>
      </c>
      <c r="D48">
        <v>1200</v>
      </c>
      <c r="E48" s="5">
        <v>9.834945</v>
      </c>
      <c r="F48" s="5">
        <v>570.8936</v>
      </c>
      <c r="G48" s="9">
        <f t="shared" si="0"/>
        <v>0.000572685185185185</v>
      </c>
      <c r="H48" s="1"/>
      <c r="J48" s="17"/>
    </row>
    <row r="49" spans="1:10">
      <c r="A49" t="s">
        <v>254</v>
      </c>
      <c r="B49" t="s">
        <v>273</v>
      </c>
      <c r="C49" t="s">
        <v>257</v>
      </c>
      <c r="D49">
        <v>1200</v>
      </c>
      <c r="E49" s="5">
        <v>9.834945</v>
      </c>
      <c r="F49" s="5">
        <v>552.6668</v>
      </c>
      <c r="G49" s="9">
        <f t="shared" si="0"/>
        <v>0.000554398148148148</v>
      </c>
      <c r="H49" s="1"/>
      <c r="J49" s="17"/>
    </row>
    <row r="50" spans="1:10">
      <c r="A50" t="s">
        <v>254</v>
      </c>
      <c r="B50" t="s">
        <v>273</v>
      </c>
      <c r="C50" t="s">
        <v>258</v>
      </c>
      <c r="D50">
        <v>1200</v>
      </c>
      <c r="E50" s="5">
        <v>9.834945</v>
      </c>
      <c r="F50" s="5">
        <v>547.8127</v>
      </c>
      <c r="G50" s="9">
        <f t="shared" si="0"/>
        <v>0.000549537037037037</v>
      </c>
      <c r="H50" s="1"/>
      <c r="J50" s="17"/>
    </row>
    <row r="51" spans="1:10">
      <c r="A51" t="s">
        <v>254</v>
      </c>
      <c r="B51" t="s">
        <v>273</v>
      </c>
      <c r="C51" t="s">
        <v>106</v>
      </c>
      <c r="D51">
        <v>1200</v>
      </c>
      <c r="E51" s="5">
        <v>9.834945</v>
      </c>
      <c r="F51" s="5">
        <v>545.1819</v>
      </c>
      <c r="G51" s="9">
        <f t="shared" si="0"/>
        <v>0.000546875</v>
      </c>
      <c r="H51" s="1"/>
      <c r="J51" s="17"/>
    </row>
    <row r="52" spans="1:10">
      <c r="A52" t="s">
        <v>254</v>
      </c>
      <c r="B52" t="s">
        <v>273</v>
      </c>
      <c r="C52" t="s">
        <v>259</v>
      </c>
      <c r="D52">
        <v>1200</v>
      </c>
      <c r="E52" s="5">
        <v>8.285863</v>
      </c>
      <c r="F52" s="5">
        <v>570.6238</v>
      </c>
      <c r="G52" s="9">
        <f t="shared" si="0"/>
        <v>0.000661226851851852</v>
      </c>
      <c r="H52" s="1"/>
      <c r="J52" s="17"/>
    </row>
    <row r="53" spans="1:10">
      <c r="A53" t="s">
        <v>254</v>
      </c>
      <c r="B53" t="s">
        <v>273</v>
      </c>
      <c r="C53" t="s">
        <v>124</v>
      </c>
      <c r="D53">
        <v>1200</v>
      </c>
      <c r="E53" s="5">
        <v>8.285863</v>
      </c>
      <c r="F53" s="5">
        <v>481.7248</v>
      </c>
      <c r="G53" s="9">
        <f t="shared" si="0"/>
        <v>0.000558217592592593</v>
      </c>
      <c r="H53" s="1"/>
      <c r="J53" s="17"/>
    </row>
    <row r="54" spans="1:10">
      <c r="A54" t="s">
        <v>254</v>
      </c>
      <c r="B54" t="s">
        <v>273</v>
      </c>
      <c r="C54" t="s">
        <v>102</v>
      </c>
      <c r="D54">
        <v>1200</v>
      </c>
      <c r="E54" s="5">
        <v>9.834945</v>
      </c>
      <c r="F54" s="5">
        <v>687.2493</v>
      </c>
      <c r="G54" s="9">
        <f t="shared" si="0"/>
        <v>0.000689351851851852</v>
      </c>
      <c r="H54" s="1"/>
      <c r="J54" s="17"/>
    </row>
    <row r="55" spans="1:10">
      <c r="A55" t="s">
        <v>254</v>
      </c>
      <c r="B55" t="s">
        <v>273</v>
      </c>
      <c r="C55" t="s">
        <v>86</v>
      </c>
      <c r="D55">
        <v>1200</v>
      </c>
      <c r="E55" s="5">
        <v>9.834945</v>
      </c>
      <c r="F55" s="5">
        <v>609.3906</v>
      </c>
      <c r="G55" s="9">
        <f t="shared" si="0"/>
        <v>0.000611342592592593</v>
      </c>
      <c r="H55" s="1"/>
      <c r="J55" s="17"/>
    </row>
    <row r="56" spans="1:10">
      <c r="A56" t="s">
        <v>254</v>
      </c>
      <c r="B56" t="s">
        <v>273</v>
      </c>
      <c r="C56" t="s">
        <v>91</v>
      </c>
      <c r="D56">
        <v>1200</v>
      </c>
      <c r="E56" s="5">
        <v>9.834945</v>
      </c>
      <c r="F56" s="5">
        <v>587.1223</v>
      </c>
      <c r="G56" s="9">
        <f t="shared" si="0"/>
        <v>0.00058900462962963</v>
      </c>
      <c r="H56" s="1"/>
      <c r="J56" s="17"/>
    </row>
    <row r="57" spans="1:10">
      <c r="A57" t="s">
        <v>254</v>
      </c>
      <c r="B57" t="s">
        <v>273</v>
      </c>
      <c r="C57" t="s">
        <v>88</v>
      </c>
      <c r="D57">
        <v>1200</v>
      </c>
      <c r="E57" s="5">
        <v>9.834945</v>
      </c>
      <c r="F57" s="5">
        <v>578.2293</v>
      </c>
      <c r="G57" s="9">
        <f t="shared" si="0"/>
        <v>0.000579976851851852</v>
      </c>
      <c r="H57" s="1"/>
      <c r="J57" s="17"/>
    </row>
    <row r="58" spans="1:10">
      <c r="A58" t="s">
        <v>254</v>
      </c>
      <c r="B58" t="s">
        <v>273</v>
      </c>
      <c r="C58" t="s">
        <v>260</v>
      </c>
      <c r="D58">
        <v>1200</v>
      </c>
      <c r="E58" s="5">
        <v>9.834945</v>
      </c>
      <c r="F58" s="5">
        <v>603.592</v>
      </c>
      <c r="G58" s="9">
        <f t="shared" si="0"/>
        <v>0.000605439814814815</v>
      </c>
      <c r="J58" s="17"/>
    </row>
    <row r="59" spans="1:10">
      <c r="A59" t="s">
        <v>254</v>
      </c>
      <c r="B59" t="s">
        <v>273</v>
      </c>
      <c r="C59" t="s">
        <v>261</v>
      </c>
      <c r="D59">
        <v>1200</v>
      </c>
      <c r="E59" s="5">
        <v>9.834945</v>
      </c>
      <c r="F59" s="8">
        <v>923.5933</v>
      </c>
      <c r="G59" s="9">
        <f t="shared" si="0"/>
        <v>0.00092650462962963</v>
      </c>
      <c r="H59" s="1"/>
      <c r="J59" s="17"/>
    </row>
    <row r="60" spans="1:10">
      <c r="A60" t="s">
        <v>254</v>
      </c>
      <c r="B60" t="s">
        <v>273</v>
      </c>
      <c r="C60" t="s">
        <v>262</v>
      </c>
      <c r="D60">
        <v>1200</v>
      </c>
      <c r="E60" s="5">
        <v>9.834945</v>
      </c>
      <c r="F60" s="5">
        <v>588.3567</v>
      </c>
      <c r="G60" s="9">
        <f t="shared" si="0"/>
        <v>0.000590162037037037</v>
      </c>
      <c r="H60" s="1"/>
      <c r="J60" s="17"/>
    </row>
    <row r="61" spans="1:10">
      <c r="A61" t="s">
        <v>254</v>
      </c>
      <c r="B61" t="s">
        <v>273</v>
      </c>
      <c r="C61" s="7" t="s">
        <v>100</v>
      </c>
      <c r="D61">
        <v>1200</v>
      </c>
      <c r="E61" s="5">
        <v>9.834945</v>
      </c>
      <c r="F61" s="5">
        <v>552.674</v>
      </c>
      <c r="G61" s="9">
        <f t="shared" si="0"/>
        <v>0.000554398148148148</v>
      </c>
      <c r="H61" s="1"/>
      <c r="J61" s="17"/>
    </row>
    <row r="62" spans="1:10">
      <c r="A62" t="s">
        <v>254</v>
      </c>
      <c r="B62" t="s">
        <v>273</v>
      </c>
      <c r="C62" s="7" t="s">
        <v>97</v>
      </c>
      <c r="D62">
        <v>1200</v>
      </c>
      <c r="E62" s="5">
        <v>9.834945</v>
      </c>
      <c r="F62" s="5">
        <v>552.674</v>
      </c>
      <c r="G62" s="9"/>
      <c r="H62" s="1"/>
      <c r="J62" s="17"/>
    </row>
    <row r="63" spans="1:10">
      <c r="A63" t="s">
        <v>254</v>
      </c>
      <c r="B63" t="s">
        <v>273</v>
      </c>
      <c r="C63" t="s">
        <v>264</v>
      </c>
      <c r="D63">
        <v>1200</v>
      </c>
      <c r="E63" s="5">
        <v>8.285863</v>
      </c>
      <c r="F63" s="5">
        <v>755.7246</v>
      </c>
      <c r="G63" s="9">
        <f t="shared" si="0"/>
        <v>0.000875694444444444</v>
      </c>
      <c r="H63" s="1"/>
      <c r="J63" s="17"/>
    </row>
    <row r="64" spans="1:10">
      <c r="A64" t="s">
        <v>254</v>
      </c>
      <c r="B64" t="s">
        <v>273</v>
      </c>
      <c r="C64" t="s">
        <v>265</v>
      </c>
      <c r="D64">
        <v>1200</v>
      </c>
      <c r="E64" s="5">
        <v>8.285863</v>
      </c>
      <c r="F64" s="5">
        <v>566.4674</v>
      </c>
      <c r="G64" s="9">
        <f t="shared" si="0"/>
        <v>0.000656365740740741</v>
      </c>
      <c r="H64" s="1"/>
      <c r="J64" s="17"/>
    </row>
    <row r="65" spans="1:10">
      <c r="A65" t="s">
        <v>254</v>
      </c>
      <c r="B65" t="s">
        <v>273</v>
      </c>
      <c r="C65" t="s">
        <v>266</v>
      </c>
      <c r="D65">
        <v>1200</v>
      </c>
      <c r="E65" s="5">
        <v>8.285863</v>
      </c>
      <c r="F65" s="5">
        <v>471.8312</v>
      </c>
      <c r="G65" s="9">
        <f t="shared" si="0"/>
        <v>0.000546759259259259</v>
      </c>
      <c r="H65" s="1"/>
      <c r="J65" s="17"/>
    </row>
    <row r="66" spans="1:10">
      <c r="A66" t="s">
        <v>254</v>
      </c>
      <c r="B66" t="s">
        <v>273</v>
      </c>
      <c r="C66" t="s">
        <v>211</v>
      </c>
      <c r="D66">
        <v>1200</v>
      </c>
      <c r="E66" s="5">
        <v>8.285863</v>
      </c>
      <c r="F66" s="5">
        <v>449.4429</v>
      </c>
      <c r="G66" s="9">
        <f t="shared" si="0"/>
        <v>0.000520717592592593</v>
      </c>
      <c r="H66" s="1"/>
      <c r="J66" s="17"/>
    </row>
    <row r="67" spans="1:10">
      <c r="A67" t="s">
        <v>254</v>
      </c>
      <c r="B67" t="s">
        <v>273</v>
      </c>
      <c r="C67" t="s">
        <v>267</v>
      </c>
      <c r="D67">
        <v>1200</v>
      </c>
      <c r="E67" s="5">
        <v>9.834945</v>
      </c>
      <c r="F67" s="8">
        <v>563.5631</v>
      </c>
      <c r="G67" s="9">
        <f t="shared" si="0"/>
        <v>0.000565277777777778</v>
      </c>
      <c r="H67" s="1"/>
      <c r="J67" s="17"/>
    </row>
    <row r="68" spans="1:10">
      <c r="A68" t="s">
        <v>254</v>
      </c>
      <c r="B68" t="s">
        <v>273</v>
      </c>
      <c r="C68" t="s">
        <v>268</v>
      </c>
      <c r="D68">
        <v>1200</v>
      </c>
      <c r="E68" s="5">
        <v>9.834945</v>
      </c>
      <c r="F68" s="5">
        <v>527.4281</v>
      </c>
      <c r="G68" s="9">
        <f t="shared" si="0"/>
        <v>0.000529050925925926</v>
      </c>
      <c r="H68" s="1"/>
      <c r="J68" s="17"/>
    </row>
    <row r="69" spans="1:10">
      <c r="A69" t="s">
        <v>254</v>
      </c>
      <c r="B69" t="s">
        <v>273</v>
      </c>
      <c r="C69" t="s">
        <v>269</v>
      </c>
      <c r="D69">
        <v>1200</v>
      </c>
      <c r="E69" s="5">
        <v>9.834945</v>
      </c>
      <c r="F69" s="8">
        <v>698.0486</v>
      </c>
      <c r="G69" s="9">
        <f t="shared" si="0"/>
        <v>0.000700231481481481</v>
      </c>
      <c r="H69" s="1"/>
      <c r="J69" s="17"/>
    </row>
    <row r="70" spans="1:10">
      <c r="A70" t="s">
        <v>254</v>
      </c>
      <c r="B70" t="s">
        <v>273</v>
      </c>
      <c r="C70" t="s">
        <v>270</v>
      </c>
      <c r="D70">
        <v>1200</v>
      </c>
      <c r="E70" s="5">
        <v>9.834945</v>
      </c>
      <c r="F70" s="5">
        <v>588.3345</v>
      </c>
      <c r="G70" s="9">
        <f t="shared" si="0"/>
        <v>0.000590162037037037</v>
      </c>
      <c r="H70" s="1"/>
      <c r="J70" s="17"/>
    </row>
    <row r="71" spans="1:10">
      <c r="A71" s="10" t="s">
        <v>254</v>
      </c>
      <c r="B71" s="10" t="s">
        <v>273</v>
      </c>
      <c r="C71" s="10" t="s">
        <v>271</v>
      </c>
      <c r="D71">
        <v>1200</v>
      </c>
      <c r="E71" s="5">
        <v>9.834945</v>
      </c>
      <c r="F71" s="8">
        <v>1248.7349</v>
      </c>
      <c r="G71" s="9">
        <f t="shared" si="0"/>
        <v>0.00125266203703704</v>
      </c>
      <c r="H71" s="1"/>
      <c r="J71" s="17"/>
    </row>
    <row r="72" spans="1:10">
      <c r="A72" s="10" t="s">
        <v>254</v>
      </c>
      <c r="B72" s="10" t="s">
        <v>273</v>
      </c>
      <c r="C72" s="10" t="s">
        <v>132</v>
      </c>
      <c r="D72">
        <v>1200</v>
      </c>
      <c r="E72" s="5">
        <v>9.834945</v>
      </c>
      <c r="F72" s="5">
        <v>761.0684</v>
      </c>
      <c r="G72" s="9">
        <f t="shared" si="0"/>
        <v>0.000763425925925926</v>
      </c>
      <c r="H72" s="1"/>
      <c r="J72" s="17"/>
    </row>
    <row r="73" spans="1:10">
      <c r="A73" t="s">
        <v>254</v>
      </c>
      <c r="B73" t="s">
        <v>274</v>
      </c>
      <c r="C73" t="s">
        <v>256</v>
      </c>
      <c r="D73">
        <v>1200</v>
      </c>
      <c r="E73" s="5">
        <v>10.535075</v>
      </c>
      <c r="F73" s="5">
        <v>1442.0463</v>
      </c>
      <c r="G73" s="9">
        <f t="shared" si="0"/>
        <v>0.00136388888888889</v>
      </c>
      <c r="H73" s="1"/>
      <c r="J73" s="17"/>
    </row>
    <row r="74" spans="1:10">
      <c r="A74" t="s">
        <v>254</v>
      </c>
      <c r="B74" t="s">
        <v>274</v>
      </c>
      <c r="C74" t="s">
        <v>257</v>
      </c>
      <c r="D74">
        <v>1200</v>
      </c>
      <c r="E74" s="5">
        <v>10.535075</v>
      </c>
      <c r="F74" s="5">
        <v>1392.4597</v>
      </c>
      <c r="G74" s="9">
        <f t="shared" ref="G74:G138" si="1">IF(D74&gt;0,FLOOR(F74/(E74-LN(LN(6/5))),0.01)/86400,"")</f>
        <v>0.00131701388888889</v>
      </c>
      <c r="H74" s="1"/>
      <c r="J74" s="17"/>
    </row>
    <row r="75" spans="1:10">
      <c r="A75" t="s">
        <v>254</v>
      </c>
      <c r="B75" t="s">
        <v>274</v>
      </c>
      <c r="C75" t="s">
        <v>258</v>
      </c>
      <c r="D75">
        <v>1200</v>
      </c>
      <c r="E75" s="5">
        <v>10.535075</v>
      </c>
      <c r="F75" s="5">
        <v>1358.7707</v>
      </c>
      <c r="G75" s="9">
        <f t="shared" si="1"/>
        <v>0.00128506944444444</v>
      </c>
      <c r="H75" s="1"/>
      <c r="J75" s="17"/>
    </row>
    <row r="76" spans="1:10">
      <c r="A76" t="s">
        <v>254</v>
      </c>
      <c r="B76" t="s">
        <v>274</v>
      </c>
      <c r="C76" t="s">
        <v>106</v>
      </c>
      <c r="D76">
        <v>1200</v>
      </c>
      <c r="E76" s="5">
        <v>10.535075</v>
      </c>
      <c r="F76" s="5">
        <v>1376.3089</v>
      </c>
      <c r="G76" s="9">
        <f t="shared" si="1"/>
        <v>0.00130173611111111</v>
      </c>
      <c r="H76" s="1"/>
      <c r="J76" s="17"/>
    </row>
    <row r="77" spans="1:10">
      <c r="A77" t="s">
        <v>254</v>
      </c>
      <c r="B77" t="s">
        <v>274</v>
      </c>
      <c r="C77" t="s">
        <v>259</v>
      </c>
      <c r="D77">
        <v>1200</v>
      </c>
      <c r="E77" s="5">
        <v>7.497094</v>
      </c>
      <c r="F77" s="5">
        <v>1046.9634</v>
      </c>
      <c r="G77" s="9">
        <f t="shared" si="1"/>
        <v>0.00131724537037037</v>
      </c>
      <c r="H77" s="1"/>
      <c r="J77" s="17"/>
    </row>
    <row r="78" spans="1:10">
      <c r="A78" t="s">
        <v>254</v>
      </c>
      <c r="B78" t="s">
        <v>274</v>
      </c>
      <c r="C78" t="s">
        <v>124</v>
      </c>
      <c r="D78">
        <v>1200</v>
      </c>
      <c r="E78" s="5">
        <v>7.497094</v>
      </c>
      <c r="F78" s="5">
        <v>855.6293</v>
      </c>
      <c r="G78" s="9">
        <f t="shared" si="1"/>
        <v>0.00107650462962963</v>
      </c>
      <c r="H78" s="1"/>
      <c r="J78" s="17"/>
    </row>
    <row r="79" spans="1:10">
      <c r="A79" t="s">
        <v>254</v>
      </c>
      <c r="B79" t="s">
        <v>274</v>
      </c>
      <c r="C79" t="s">
        <v>102</v>
      </c>
      <c r="D79">
        <v>1200</v>
      </c>
      <c r="E79" s="5">
        <v>10.535075</v>
      </c>
      <c r="F79" s="5">
        <v>1703.5805</v>
      </c>
      <c r="G79" s="9">
        <f t="shared" si="1"/>
        <v>0.00161122685185185</v>
      </c>
      <c r="J79" s="17"/>
    </row>
    <row r="80" spans="1:10">
      <c r="A80" t="s">
        <v>254</v>
      </c>
      <c r="B80" t="s">
        <v>274</v>
      </c>
      <c r="C80" t="s">
        <v>86</v>
      </c>
      <c r="D80">
        <v>1200</v>
      </c>
      <c r="E80" s="5">
        <v>10.535075</v>
      </c>
      <c r="F80" s="5">
        <v>1524.1381</v>
      </c>
      <c r="G80" s="9">
        <f t="shared" si="1"/>
        <v>0.00144155092592593</v>
      </c>
      <c r="H80" s="1"/>
      <c r="J80" s="17"/>
    </row>
    <row r="81" spans="1:10">
      <c r="A81" t="s">
        <v>254</v>
      </c>
      <c r="B81" t="s">
        <v>274</v>
      </c>
      <c r="C81" t="s">
        <v>91</v>
      </c>
      <c r="D81">
        <v>1200</v>
      </c>
      <c r="E81" s="5">
        <v>10.535075</v>
      </c>
      <c r="F81" s="5">
        <v>1459.7442</v>
      </c>
      <c r="G81" s="9">
        <f t="shared" si="1"/>
        <v>0.00138055555555556</v>
      </c>
      <c r="H81" s="1"/>
      <c r="J81" s="17"/>
    </row>
    <row r="82" spans="1:10">
      <c r="A82" t="s">
        <v>254</v>
      </c>
      <c r="B82" t="s">
        <v>274</v>
      </c>
      <c r="C82" t="s">
        <v>88</v>
      </c>
      <c r="D82">
        <v>1200</v>
      </c>
      <c r="E82" s="5">
        <v>10.535075</v>
      </c>
      <c r="F82" s="5">
        <v>1414.7298</v>
      </c>
      <c r="G82" s="9">
        <f t="shared" si="1"/>
        <v>0.0013380787037037</v>
      </c>
      <c r="H82" s="1"/>
      <c r="J82" s="17"/>
    </row>
    <row r="83" spans="1:10">
      <c r="A83" t="s">
        <v>254</v>
      </c>
      <c r="B83" t="s">
        <v>274</v>
      </c>
      <c r="C83" t="s">
        <v>262</v>
      </c>
      <c r="D83">
        <v>1200</v>
      </c>
      <c r="E83" s="5">
        <v>10.535075</v>
      </c>
      <c r="F83" s="5">
        <v>1589.9241</v>
      </c>
      <c r="G83" s="9">
        <f t="shared" si="1"/>
        <v>0.0015037037037037</v>
      </c>
      <c r="H83" s="1"/>
      <c r="J83" s="17"/>
    </row>
    <row r="84" spans="1:10">
      <c r="A84" t="s">
        <v>254</v>
      </c>
      <c r="B84" t="s">
        <v>274</v>
      </c>
      <c r="C84" t="s">
        <v>263</v>
      </c>
      <c r="D84">
        <v>1200</v>
      </c>
      <c r="E84" s="5">
        <v>10.535075</v>
      </c>
      <c r="F84" s="5">
        <v>1381.4339</v>
      </c>
      <c r="G84" s="9">
        <f t="shared" si="1"/>
        <v>0.00130648148148148</v>
      </c>
      <c r="H84" s="1"/>
      <c r="J84" s="17"/>
    </row>
    <row r="85" spans="1:10">
      <c r="A85" t="s">
        <v>254</v>
      </c>
      <c r="B85" t="s">
        <v>274</v>
      </c>
      <c r="C85" t="s">
        <v>264</v>
      </c>
      <c r="D85">
        <v>1200</v>
      </c>
      <c r="E85" s="5">
        <v>7.497094</v>
      </c>
      <c r="F85" s="5">
        <v>1510.2926</v>
      </c>
      <c r="G85" s="9">
        <f t="shared" si="1"/>
        <v>0.00190011574074074</v>
      </c>
      <c r="H85" s="1"/>
      <c r="J85" s="17"/>
    </row>
    <row r="86" spans="1:10">
      <c r="A86" t="s">
        <v>254</v>
      </c>
      <c r="B86" t="s">
        <v>274</v>
      </c>
      <c r="C86" t="s">
        <v>265</v>
      </c>
      <c r="D86">
        <v>1200</v>
      </c>
      <c r="E86" s="5">
        <v>7.497094</v>
      </c>
      <c r="F86" s="5">
        <v>1028.5502</v>
      </c>
      <c r="G86" s="9">
        <f t="shared" si="1"/>
        <v>0.00129409722222222</v>
      </c>
      <c r="H86" s="1"/>
      <c r="J86" s="17"/>
    </row>
    <row r="87" spans="1:10">
      <c r="A87" t="s">
        <v>254</v>
      </c>
      <c r="B87" t="s">
        <v>274</v>
      </c>
      <c r="C87" t="s">
        <v>266</v>
      </c>
      <c r="D87">
        <v>1200</v>
      </c>
      <c r="E87" s="5">
        <v>7.497094</v>
      </c>
      <c r="F87" s="5">
        <v>853.9797</v>
      </c>
      <c r="G87" s="9">
        <f t="shared" si="1"/>
        <v>0.0010744212962963</v>
      </c>
      <c r="H87" s="1"/>
      <c r="J87" s="17"/>
    </row>
    <row r="88" spans="1:10">
      <c r="A88" t="s">
        <v>254</v>
      </c>
      <c r="B88" t="s">
        <v>274</v>
      </c>
      <c r="C88" t="s">
        <v>211</v>
      </c>
      <c r="D88">
        <v>1200</v>
      </c>
      <c r="E88" s="5">
        <v>7.497094</v>
      </c>
      <c r="F88" s="5">
        <v>815.2371</v>
      </c>
      <c r="G88" s="9">
        <f t="shared" si="1"/>
        <v>0.00102569444444444</v>
      </c>
      <c r="H88" s="1"/>
      <c r="J88" s="17"/>
    </row>
    <row r="89" spans="1:10">
      <c r="A89" t="s">
        <v>254</v>
      </c>
      <c r="B89" t="s">
        <v>274</v>
      </c>
      <c r="C89" t="s">
        <v>270</v>
      </c>
      <c r="D89">
        <v>1200</v>
      </c>
      <c r="E89" s="5">
        <v>10.535075</v>
      </c>
      <c r="F89" s="5">
        <v>1589.9241</v>
      </c>
      <c r="G89" s="9">
        <f t="shared" si="1"/>
        <v>0.0015037037037037</v>
      </c>
      <c r="H89" s="1"/>
      <c r="J89" s="17"/>
    </row>
    <row r="90" spans="1:10">
      <c r="A90" t="s">
        <v>254</v>
      </c>
      <c r="B90" t="s">
        <v>275</v>
      </c>
      <c r="C90" t="s">
        <v>256</v>
      </c>
      <c r="D90">
        <v>1200</v>
      </c>
      <c r="E90" s="5">
        <v>10.049416</v>
      </c>
      <c r="F90" s="5">
        <v>2794.6553</v>
      </c>
      <c r="G90" s="9">
        <f t="shared" si="1"/>
        <v>0.00275243055555556</v>
      </c>
      <c r="H90" s="1"/>
      <c r="J90" s="17"/>
    </row>
    <row r="91" spans="1:10">
      <c r="A91" t="s">
        <v>254</v>
      </c>
      <c r="B91" t="s">
        <v>275</v>
      </c>
      <c r="C91" t="s">
        <v>257</v>
      </c>
      <c r="D91">
        <v>1200</v>
      </c>
      <c r="E91" s="5">
        <v>10.049416</v>
      </c>
      <c r="F91" s="5">
        <v>2632.7011</v>
      </c>
      <c r="G91" s="9">
        <f t="shared" si="1"/>
        <v>0.00259293981481481</v>
      </c>
      <c r="H91" s="1"/>
      <c r="J91" s="17"/>
    </row>
    <row r="92" spans="1:10">
      <c r="A92" t="s">
        <v>254</v>
      </c>
      <c r="B92" t="s">
        <v>275</v>
      </c>
      <c r="C92" t="s">
        <v>258</v>
      </c>
      <c r="D92">
        <v>1200</v>
      </c>
      <c r="E92" s="5">
        <v>10.049416</v>
      </c>
      <c r="F92" s="5">
        <v>2647.3097</v>
      </c>
      <c r="G92" s="9">
        <f t="shared" si="1"/>
        <v>0.00260729166666667</v>
      </c>
      <c r="H92" s="1"/>
      <c r="J92" s="17"/>
    </row>
    <row r="93" spans="1:10">
      <c r="A93" t="s">
        <v>254</v>
      </c>
      <c r="B93" t="s">
        <v>275</v>
      </c>
      <c r="C93" t="s">
        <v>106</v>
      </c>
      <c r="D93">
        <v>1200</v>
      </c>
      <c r="E93" s="5">
        <v>10.049416</v>
      </c>
      <c r="F93" s="5">
        <v>2678.2727</v>
      </c>
      <c r="G93" s="9">
        <f t="shared" si="1"/>
        <v>0.00263784722222222</v>
      </c>
      <c r="H93" s="1"/>
      <c r="J93" s="17"/>
    </row>
    <row r="94" spans="1:10">
      <c r="A94" t="s">
        <v>254</v>
      </c>
      <c r="B94" t="s">
        <v>275</v>
      </c>
      <c r="C94" t="s">
        <v>259</v>
      </c>
      <c r="D94">
        <v>1200</v>
      </c>
      <c r="E94" s="5">
        <v>7.078699</v>
      </c>
      <c r="F94" s="8">
        <v>2318.8426</v>
      </c>
      <c r="G94" s="9">
        <f t="shared" si="1"/>
        <v>0.00305648148148148</v>
      </c>
      <c r="H94" s="1"/>
      <c r="J94" s="17"/>
    </row>
    <row r="95" spans="1:10">
      <c r="A95" t="s">
        <v>254</v>
      </c>
      <c r="B95" t="s">
        <v>275</v>
      </c>
      <c r="C95" t="s">
        <v>124</v>
      </c>
      <c r="D95">
        <v>1200</v>
      </c>
      <c r="E95" s="5">
        <v>7.078699</v>
      </c>
      <c r="F95" s="5">
        <v>1601.4887</v>
      </c>
      <c r="G95" s="9">
        <f t="shared" si="1"/>
        <v>0.00211087962962963</v>
      </c>
      <c r="H95" s="1"/>
      <c r="J95" s="17"/>
    </row>
    <row r="96" spans="1:10">
      <c r="A96" t="s">
        <v>254</v>
      </c>
      <c r="B96" t="s">
        <v>275</v>
      </c>
      <c r="C96" t="s">
        <v>102</v>
      </c>
      <c r="D96">
        <v>1200</v>
      </c>
      <c r="E96" s="5">
        <v>10.049416</v>
      </c>
      <c r="F96" s="5">
        <v>3504.4625</v>
      </c>
      <c r="G96" s="9">
        <f t="shared" si="1"/>
        <v>0.00345150462962963</v>
      </c>
      <c r="H96" s="1"/>
      <c r="J96" s="17"/>
    </row>
    <row r="97" spans="1:10">
      <c r="A97" t="s">
        <v>254</v>
      </c>
      <c r="B97" t="s">
        <v>275</v>
      </c>
      <c r="C97" t="s">
        <v>86</v>
      </c>
      <c r="D97">
        <v>1200</v>
      </c>
      <c r="E97" s="5">
        <v>10.049416</v>
      </c>
      <c r="F97" s="5">
        <v>3196.6537</v>
      </c>
      <c r="G97" s="9">
        <f t="shared" si="1"/>
        <v>0.00314837962962963</v>
      </c>
      <c r="H97" s="1"/>
      <c r="J97" s="17"/>
    </row>
    <row r="98" spans="1:10">
      <c r="A98" t="s">
        <v>254</v>
      </c>
      <c r="B98" t="s">
        <v>275</v>
      </c>
      <c r="C98" t="s">
        <v>91</v>
      </c>
      <c r="D98">
        <v>1200</v>
      </c>
      <c r="E98" s="5">
        <v>10.049416</v>
      </c>
      <c r="F98" s="5">
        <v>2861.3096</v>
      </c>
      <c r="G98" s="9">
        <f t="shared" si="1"/>
        <v>0.00281805555555556</v>
      </c>
      <c r="H98" s="1"/>
      <c r="J98" s="17"/>
    </row>
    <row r="99" spans="1:10">
      <c r="A99" t="s">
        <v>254</v>
      </c>
      <c r="B99" t="s">
        <v>275</v>
      </c>
      <c r="C99" t="s">
        <v>88</v>
      </c>
      <c r="D99">
        <v>1200</v>
      </c>
      <c r="E99" s="5">
        <v>10.049416</v>
      </c>
      <c r="F99" s="5">
        <v>2716.613</v>
      </c>
      <c r="G99" s="9">
        <f t="shared" si="1"/>
        <v>0.0026755787037037</v>
      </c>
      <c r="J99" s="17"/>
    </row>
    <row r="100" spans="1:10">
      <c r="A100" t="s">
        <v>254</v>
      </c>
      <c r="B100" t="s">
        <v>275</v>
      </c>
      <c r="C100" t="s">
        <v>262</v>
      </c>
      <c r="D100">
        <v>1200</v>
      </c>
      <c r="E100" s="5">
        <v>10.049416</v>
      </c>
      <c r="F100" s="5">
        <v>3020.927</v>
      </c>
      <c r="G100" s="9">
        <f t="shared" si="1"/>
        <v>0.00297523148148148</v>
      </c>
      <c r="H100" s="1"/>
      <c r="J100" s="17"/>
    </row>
    <row r="101" spans="1:10">
      <c r="A101" t="s">
        <v>254</v>
      </c>
      <c r="B101" t="s">
        <v>275</v>
      </c>
      <c r="C101" t="s">
        <v>263</v>
      </c>
      <c r="D101">
        <v>1200</v>
      </c>
      <c r="E101" s="5">
        <v>10.049416</v>
      </c>
      <c r="F101" s="5">
        <v>2668.8202</v>
      </c>
      <c r="G101" s="9">
        <f t="shared" si="1"/>
        <v>0.00262847222222222</v>
      </c>
      <c r="H101" s="1"/>
      <c r="J101" s="17"/>
    </row>
    <row r="102" spans="1:10">
      <c r="A102" t="s">
        <v>254</v>
      </c>
      <c r="B102" t="s">
        <v>275</v>
      </c>
      <c r="C102" t="s">
        <v>264</v>
      </c>
      <c r="D102">
        <v>1200</v>
      </c>
      <c r="E102" s="5">
        <v>7.078699</v>
      </c>
      <c r="F102" s="5">
        <v>2707.6867</v>
      </c>
      <c r="G102" s="9">
        <f t="shared" si="1"/>
        <v>0.00356898148148148</v>
      </c>
      <c r="H102" s="1"/>
      <c r="J102" s="17"/>
    </row>
    <row r="103" spans="1:10">
      <c r="A103" t="s">
        <v>254</v>
      </c>
      <c r="B103" t="s">
        <v>275</v>
      </c>
      <c r="C103" t="s">
        <v>265</v>
      </c>
      <c r="D103">
        <v>1200</v>
      </c>
      <c r="E103" s="5">
        <v>7.078699</v>
      </c>
      <c r="F103" s="5">
        <v>1868.1699</v>
      </c>
      <c r="G103" s="9">
        <f t="shared" si="1"/>
        <v>0.00246238425925926</v>
      </c>
      <c r="H103" s="1"/>
      <c r="J103" s="17"/>
    </row>
    <row r="104" spans="1:10">
      <c r="A104" t="s">
        <v>254</v>
      </c>
      <c r="B104" t="s">
        <v>275</v>
      </c>
      <c r="C104" t="s">
        <v>276</v>
      </c>
      <c r="D104">
        <v>1200</v>
      </c>
      <c r="E104" s="5">
        <v>7.078699</v>
      </c>
      <c r="F104" s="5">
        <v>1494.5268</v>
      </c>
      <c r="G104" s="9">
        <f t="shared" si="1"/>
        <v>0.00196990740740741</v>
      </c>
      <c r="H104" s="1"/>
      <c r="J104" s="17"/>
    </row>
    <row r="105" spans="1:10">
      <c r="A105" t="s">
        <v>254</v>
      </c>
      <c r="B105" t="s">
        <v>275</v>
      </c>
      <c r="C105" t="s">
        <v>270</v>
      </c>
      <c r="D105">
        <v>1200</v>
      </c>
      <c r="E105" s="5">
        <v>10.049416</v>
      </c>
      <c r="F105" s="5">
        <v>3020.927</v>
      </c>
      <c r="G105" s="9">
        <f t="shared" si="1"/>
        <v>0.00297523148148148</v>
      </c>
      <c r="H105" s="1"/>
      <c r="J105" s="17"/>
    </row>
    <row r="106" spans="1:10">
      <c r="A106" t="s">
        <v>254</v>
      </c>
      <c r="B106" t="s">
        <v>277</v>
      </c>
      <c r="C106" t="s">
        <v>256</v>
      </c>
      <c r="D106">
        <v>1200</v>
      </c>
      <c r="E106" s="5">
        <v>10.17638</v>
      </c>
      <c r="F106" s="5">
        <v>10620.663</v>
      </c>
      <c r="G106" s="9">
        <f t="shared" si="1"/>
        <v>0.0103484953703704</v>
      </c>
      <c r="H106" s="1"/>
      <c r="J106" s="17"/>
    </row>
    <row r="107" spans="1:10">
      <c r="A107" t="s">
        <v>254</v>
      </c>
      <c r="B107" t="s">
        <v>277</v>
      </c>
      <c r="C107" t="s">
        <v>257</v>
      </c>
      <c r="D107">
        <v>1200</v>
      </c>
      <c r="E107" s="5">
        <v>10.17638</v>
      </c>
      <c r="F107" s="5">
        <v>10093.5698</v>
      </c>
      <c r="G107" s="9">
        <f t="shared" si="1"/>
        <v>0.0098349537037037</v>
      </c>
      <c r="H107" s="1"/>
      <c r="J107" s="17"/>
    </row>
    <row r="108" spans="1:10">
      <c r="A108" t="s">
        <v>254</v>
      </c>
      <c r="B108" t="s">
        <v>277</v>
      </c>
      <c r="C108" t="s">
        <v>258</v>
      </c>
      <c r="D108">
        <v>1200</v>
      </c>
      <c r="E108" s="5">
        <v>10.17638</v>
      </c>
      <c r="F108" s="5">
        <v>10195.1413</v>
      </c>
      <c r="G108" s="9">
        <f t="shared" si="1"/>
        <v>0.00993391203703704</v>
      </c>
      <c r="H108" s="1"/>
      <c r="J108" s="17"/>
    </row>
    <row r="109" spans="1:10">
      <c r="A109" t="s">
        <v>254</v>
      </c>
      <c r="B109" t="s">
        <v>277</v>
      </c>
      <c r="C109" t="s">
        <v>106</v>
      </c>
      <c r="D109">
        <v>1200</v>
      </c>
      <c r="E109" s="5">
        <v>10.17638</v>
      </c>
      <c r="F109" s="5">
        <v>10243.1456</v>
      </c>
      <c r="G109" s="9">
        <f t="shared" si="1"/>
        <v>0.0099806712962963</v>
      </c>
      <c r="H109" s="1"/>
      <c r="J109" s="17"/>
    </row>
    <row r="110" spans="1:10">
      <c r="A110" t="s">
        <v>254</v>
      </c>
      <c r="B110" t="s">
        <v>277</v>
      </c>
      <c r="C110" t="s">
        <v>124</v>
      </c>
      <c r="D110">
        <v>1200</v>
      </c>
      <c r="E110" s="5">
        <v>7.989947</v>
      </c>
      <c r="F110" s="5">
        <v>6437.2328</v>
      </c>
      <c r="G110" s="9">
        <f t="shared" si="1"/>
        <v>0.00768726851851852</v>
      </c>
      <c r="H110" s="1"/>
      <c r="J110" s="17"/>
    </row>
    <row r="111" spans="1:10">
      <c r="A111" t="s">
        <v>254</v>
      </c>
      <c r="B111" t="s">
        <v>277</v>
      </c>
      <c r="C111" t="s">
        <v>91</v>
      </c>
      <c r="D111">
        <v>1200</v>
      </c>
      <c r="E111" s="5">
        <v>10.17638</v>
      </c>
      <c r="F111" s="5">
        <v>10710.2192</v>
      </c>
      <c r="G111" s="9">
        <f t="shared" si="1"/>
        <v>0.0104357638888889</v>
      </c>
      <c r="H111" s="1"/>
      <c r="J111" s="17"/>
    </row>
    <row r="112" spans="1:10">
      <c r="A112" t="s">
        <v>254</v>
      </c>
      <c r="B112" t="s">
        <v>277</v>
      </c>
      <c r="C112" t="s">
        <v>88</v>
      </c>
      <c r="D112">
        <v>1200</v>
      </c>
      <c r="E112" s="5">
        <v>10.17638</v>
      </c>
      <c r="F112" s="5">
        <v>9777.3299</v>
      </c>
      <c r="G112" s="9">
        <f t="shared" si="1"/>
        <v>0.00952685185185185</v>
      </c>
      <c r="H112" s="1"/>
      <c r="J112" s="17"/>
    </row>
    <row r="113" spans="1:10">
      <c r="A113" t="s">
        <v>254</v>
      </c>
      <c r="B113" t="s">
        <v>277</v>
      </c>
      <c r="C113" t="s">
        <v>263</v>
      </c>
      <c r="D113">
        <v>1200</v>
      </c>
      <c r="E113" s="5">
        <v>10.17638</v>
      </c>
      <c r="F113" s="5">
        <v>10061.8355</v>
      </c>
      <c r="G113" s="9">
        <f t="shared" si="1"/>
        <v>0.00980405092592593</v>
      </c>
      <c r="H113" s="1"/>
      <c r="J113" s="17"/>
    </row>
    <row r="114" spans="1:10">
      <c r="A114" t="s">
        <v>254</v>
      </c>
      <c r="B114" t="s">
        <v>277</v>
      </c>
      <c r="C114" t="s">
        <v>264</v>
      </c>
      <c r="D114">
        <v>1200</v>
      </c>
      <c r="E114" s="5">
        <v>7.989947</v>
      </c>
      <c r="F114" s="5">
        <v>10148.3198</v>
      </c>
      <c r="G114" s="9">
        <f t="shared" si="1"/>
        <v>0.0121189814814815</v>
      </c>
      <c r="H114" s="1"/>
      <c r="J114" s="17"/>
    </row>
    <row r="115" spans="1:10">
      <c r="A115" t="s">
        <v>254</v>
      </c>
      <c r="B115" t="s">
        <v>277</v>
      </c>
      <c r="C115" t="s">
        <v>265</v>
      </c>
      <c r="D115">
        <v>1200</v>
      </c>
      <c r="E115" s="5">
        <v>7.989947</v>
      </c>
      <c r="F115" s="5">
        <v>7118.1899</v>
      </c>
      <c r="G115" s="9">
        <f t="shared" si="1"/>
        <v>0.00850046296296296</v>
      </c>
      <c r="H115" s="1"/>
      <c r="J115" s="17"/>
    </row>
    <row r="116" spans="1:10">
      <c r="A116" t="s">
        <v>254</v>
      </c>
      <c r="B116" t="s">
        <v>277</v>
      </c>
      <c r="C116" t="s">
        <v>276</v>
      </c>
      <c r="D116">
        <v>1200</v>
      </c>
      <c r="E116" s="5">
        <v>7.989947</v>
      </c>
      <c r="F116" s="5">
        <v>5540.9834</v>
      </c>
      <c r="G116" s="9">
        <f t="shared" si="1"/>
        <v>0.00661701388888889</v>
      </c>
      <c r="H116" s="1"/>
      <c r="J116" s="17"/>
    </row>
    <row r="117" spans="1:10">
      <c r="A117" t="s">
        <v>254</v>
      </c>
      <c r="B117" t="s">
        <v>278</v>
      </c>
      <c r="C117" t="s">
        <v>256</v>
      </c>
      <c r="D117">
        <v>1200</v>
      </c>
      <c r="E117" s="5">
        <v>12.050039</v>
      </c>
      <c r="F117" s="5">
        <v>26508.4712</v>
      </c>
      <c r="G117" s="9">
        <f t="shared" si="1"/>
        <v>0.0223101851851852</v>
      </c>
      <c r="H117" s="1"/>
      <c r="J117" s="17"/>
    </row>
    <row r="118" spans="1:10">
      <c r="A118" t="s">
        <v>254</v>
      </c>
      <c r="B118" t="s">
        <v>278</v>
      </c>
      <c r="C118" t="s">
        <v>257</v>
      </c>
      <c r="D118">
        <v>1200</v>
      </c>
      <c r="E118" s="5">
        <v>12.050039</v>
      </c>
      <c r="F118" s="5">
        <v>25299.1896</v>
      </c>
      <c r="G118" s="9">
        <f t="shared" si="1"/>
        <v>0.0212924768518519</v>
      </c>
      <c r="J118" s="17"/>
    </row>
    <row r="119" spans="1:10">
      <c r="A119" t="s">
        <v>254</v>
      </c>
      <c r="B119" t="s">
        <v>278</v>
      </c>
      <c r="C119" t="s">
        <v>258</v>
      </c>
      <c r="D119">
        <v>1200</v>
      </c>
      <c r="E119" s="5">
        <v>12.050039</v>
      </c>
      <c r="F119" s="5">
        <v>25901.9162</v>
      </c>
      <c r="G119" s="9">
        <f t="shared" si="1"/>
        <v>0.0217996527777778</v>
      </c>
      <c r="H119" s="1"/>
      <c r="J119" s="17"/>
    </row>
    <row r="120" spans="1:10">
      <c r="A120" t="s">
        <v>254</v>
      </c>
      <c r="B120" t="s">
        <v>278</v>
      </c>
      <c r="C120" t="s">
        <v>106</v>
      </c>
      <c r="D120">
        <v>1200</v>
      </c>
      <c r="E120" s="5">
        <v>12.050039</v>
      </c>
      <c r="F120" s="5">
        <v>24900.4088</v>
      </c>
      <c r="G120" s="9">
        <f t="shared" si="1"/>
        <v>0.0209568287037037</v>
      </c>
      <c r="H120" s="1"/>
      <c r="J120" s="17"/>
    </row>
    <row r="121" spans="1:10">
      <c r="A121" t="s">
        <v>254</v>
      </c>
      <c r="B121" t="s">
        <v>278</v>
      </c>
      <c r="C121" t="s">
        <v>263</v>
      </c>
      <c r="D121">
        <v>1200</v>
      </c>
      <c r="E121" s="5">
        <v>12.050039</v>
      </c>
      <c r="F121" s="5">
        <v>26253.499</v>
      </c>
      <c r="G121" s="9">
        <f t="shared" si="1"/>
        <v>0.0220956018518519</v>
      </c>
      <c r="H121" s="1"/>
      <c r="J121" s="17"/>
    </row>
    <row r="122" spans="1:10">
      <c r="A122" t="s">
        <v>254</v>
      </c>
      <c r="B122" t="s">
        <v>278</v>
      </c>
      <c r="C122" t="s">
        <v>264</v>
      </c>
      <c r="D122">
        <v>1200</v>
      </c>
      <c r="E122" s="5">
        <v>8.557452</v>
      </c>
      <c r="F122" s="5">
        <v>21042.3429</v>
      </c>
      <c r="G122" s="9">
        <f t="shared" si="1"/>
        <v>0.0237386574074074</v>
      </c>
      <c r="H122" s="1"/>
      <c r="J122" s="17"/>
    </row>
    <row r="123" spans="1:10">
      <c r="A123" t="s">
        <v>254</v>
      </c>
      <c r="B123" t="s">
        <v>278</v>
      </c>
      <c r="C123" t="s">
        <v>265</v>
      </c>
      <c r="D123">
        <v>1200</v>
      </c>
      <c r="E123" s="5">
        <v>8.557452</v>
      </c>
      <c r="F123" s="5">
        <v>16268.4673</v>
      </c>
      <c r="G123" s="9">
        <f t="shared" si="1"/>
        <v>0.0183530092592593</v>
      </c>
      <c r="H123" s="1"/>
      <c r="J123" s="17"/>
    </row>
    <row r="124" spans="1:10">
      <c r="A124" t="s">
        <v>254</v>
      </c>
      <c r="B124" t="s">
        <v>278</v>
      </c>
      <c r="C124" t="s">
        <v>276</v>
      </c>
      <c r="D124">
        <v>1200</v>
      </c>
      <c r="E124" s="5">
        <v>8.557452</v>
      </c>
      <c r="F124" s="5">
        <v>12052.3744</v>
      </c>
      <c r="G124" s="9">
        <f t="shared" si="1"/>
        <v>0.0135967592592593</v>
      </c>
      <c r="H124" s="1"/>
      <c r="J124" s="17"/>
    </row>
    <row r="125" spans="1:10">
      <c r="A125" t="s">
        <v>279</v>
      </c>
      <c r="B125" t="s">
        <v>255</v>
      </c>
      <c r="C125" t="s">
        <v>256</v>
      </c>
      <c r="D125">
        <v>1200</v>
      </c>
      <c r="E125" s="5">
        <v>8.905057</v>
      </c>
      <c r="F125" s="5">
        <v>125.0742</v>
      </c>
      <c r="G125" s="9">
        <f t="shared" si="1"/>
        <v>0.000136458333333333</v>
      </c>
      <c r="H125" s="1"/>
      <c r="J125" s="17"/>
    </row>
    <row r="126" spans="1:10">
      <c r="A126" t="s">
        <v>279</v>
      </c>
      <c r="B126" t="s">
        <v>255</v>
      </c>
      <c r="C126" t="s">
        <v>257</v>
      </c>
      <c r="D126">
        <v>1200</v>
      </c>
      <c r="E126" s="5">
        <v>8.905057</v>
      </c>
      <c r="F126" s="5">
        <v>124.3786</v>
      </c>
      <c r="G126" s="9">
        <f t="shared" si="1"/>
        <v>0.000135648148148148</v>
      </c>
      <c r="H126" s="1"/>
      <c r="J126" s="17"/>
    </row>
    <row r="127" spans="1:10">
      <c r="A127" t="s">
        <v>279</v>
      </c>
      <c r="B127" t="s">
        <v>255</v>
      </c>
      <c r="C127" t="s">
        <v>258</v>
      </c>
      <c r="D127">
        <v>1200</v>
      </c>
      <c r="E127" s="5">
        <v>8.905057</v>
      </c>
      <c r="F127" s="5">
        <v>124.5093</v>
      </c>
      <c r="G127" s="9">
        <f t="shared" si="1"/>
        <v>0.000135763888888889</v>
      </c>
      <c r="H127" s="1"/>
      <c r="J127" s="17"/>
    </row>
    <row r="128" spans="1:10">
      <c r="A128" t="s">
        <v>279</v>
      </c>
      <c r="B128" t="s">
        <v>255</v>
      </c>
      <c r="C128" t="s">
        <v>259</v>
      </c>
      <c r="D128">
        <v>1200</v>
      </c>
      <c r="E128" s="5">
        <v>8.835443</v>
      </c>
      <c r="F128" s="5">
        <v>207.7399</v>
      </c>
      <c r="G128" s="9">
        <f t="shared" si="1"/>
        <v>0.000228125</v>
      </c>
      <c r="H128" s="1"/>
      <c r="J128" s="17"/>
    </row>
    <row r="129" spans="1:10">
      <c r="A129" t="s">
        <v>279</v>
      </c>
      <c r="B129" t="s">
        <v>255</v>
      </c>
      <c r="C129" t="s">
        <v>124</v>
      </c>
      <c r="D129">
        <v>1200</v>
      </c>
      <c r="E129" s="5">
        <v>8.835443</v>
      </c>
      <c r="F129" s="5">
        <v>180.2065</v>
      </c>
      <c r="G129" s="9">
        <f t="shared" si="1"/>
        <v>0.000197916666666667</v>
      </c>
      <c r="H129" s="1"/>
      <c r="J129" s="17"/>
    </row>
    <row r="130" spans="1:10">
      <c r="A130" t="s">
        <v>279</v>
      </c>
      <c r="B130" t="s">
        <v>255</v>
      </c>
      <c r="C130" t="s">
        <v>102</v>
      </c>
      <c r="D130">
        <v>1200</v>
      </c>
      <c r="E130" s="5">
        <v>8.905057</v>
      </c>
      <c r="F130" s="5">
        <v>149.2541</v>
      </c>
      <c r="G130" s="9">
        <f t="shared" si="1"/>
        <v>0.000162847222222222</v>
      </c>
      <c r="H130" s="1"/>
      <c r="J130" s="17"/>
    </row>
    <row r="131" spans="1:10">
      <c r="A131" t="s">
        <v>279</v>
      </c>
      <c r="B131" t="s">
        <v>255</v>
      </c>
      <c r="C131" t="s">
        <v>86</v>
      </c>
      <c r="D131">
        <v>1200</v>
      </c>
      <c r="E131" s="5">
        <v>8.905057</v>
      </c>
      <c r="F131" s="5">
        <v>147.8501</v>
      </c>
      <c r="G131" s="9">
        <f t="shared" si="1"/>
        <v>0.000161226851851852</v>
      </c>
      <c r="H131" s="1"/>
      <c r="J131" s="17"/>
    </row>
    <row r="132" spans="1:10">
      <c r="A132" t="s">
        <v>279</v>
      </c>
      <c r="B132" t="s">
        <v>255</v>
      </c>
      <c r="C132" t="s">
        <v>91</v>
      </c>
      <c r="D132">
        <v>1200</v>
      </c>
      <c r="E132" s="5">
        <v>8.905057</v>
      </c>
      <c r="F132" s="5">
        <v>140.8125</v>
      </c>
      <c r="G132" s="9">
        <f t="shared" si="1"/>
        <v>0.000153587962962963</v>
      </c>
      <c r="H132" s="1"/>
      <c r="J132" s="17"/>
    </row>
    <row r="133" spans="1:10">
      <c r="A133" t="s">
        <v>279</v>
      </c>
      <c r="B133" t="s">
        <v>255</v>
      </c>
      <c r="C133" t="s">
        <v>88</v>
      </c>
      <c r="D133">
        <v>1200</v>
      </c>
      <c r="E133" s="5">
        <v>8.905057</v>
      </c>
      <c r="F133" s="5">
        <v>133.5883</v>
      </c>
      <c r="G133" s="9">
        <f t="shared" si="1"/>
        <v>0.000145717592592593</v>
      </c>
      <c r="H133" s="1"/>
      <c r="J133" s="17"/>
    </row>
    <row r="134" spans="1:10">
      <c r="A134" t="s">
        <v>279</v>
      </c>
      <c r="B134" t="s">
        <v>255</v>
      </c>
      <c r="C134" t="s">
        <v>260</v>
      </c>
      <c r="D134">
        <v>1200</v>
      </c>
      <c r="E134" s="5">
        <v>8.905057</v>
      </c>
      <c r="F134" s="5">
        <v>156.111</v>
      </c>
      <c r="G134" s="9">
        <f t="shared" si="1"/>
        <v>0.00017025462962963</v>
      </c>
      <c r="H134" s="1"/>
      <c r="J134" s="17"/>
    </row>
    <row r="135" spans="1:10">
      <c r="A135" t="s">
        <v>279</v>
      </c>
      <c r="B135" t="s">
        <v>255</v>
      </c>
      <c r="C135" t="s">
        <v>261</v>
      </c>
      <c r="D135">
        <v>1200</v>
      </c>
      <c r="E135" s="5">
        <v>8.905057</v>
      </c>
      <c r="F135" s="5">
        <v>133.5131</v>
      </c>
      <c r="G135" s="9">
        <f t="shared" si="1"/>
        <v>0.000145601851851852</v>
      </c>
      <c r="H135" s="1"/>
      <c r="J135" s="17"/>
    </row>
    <row r="136" spans="1:10">
      <c r="A136" t="s">
        <v>279</v>
      </c>
      <c r="B136" t="s">
        <v>255</v>
      </c>
      <c r="C136" t="s">
        <v>262</v>
      </c>
      <c r="D136">
        <v>1200</v>
      </c>
      <c r="E136" s="5">
        <v>8.905057</v>
      </c>
      <c r="F136" s="5">
        <v>134.7932</v>
      </c>
      <c r="G136" s="9">
        <f t="shared" si="1"/>
        <v>0.000146990740740741</v>
      </c>
      <c r="H136" s="1"/>
      <c r="J136" s="17"/>
    </row>
    <row r="137" spans="1:10">
      <c r="A137" t="s">
        <v>279</v>
      </c>
      <c r="B137" t="s">
        <v>255</v>
      </c>
      <c r="C137" t="s">
        <v>263</v>
      </c>
      <c r="D137">
        <v>1200</v>
      </c>
      <c r="E137" s="5">
        <v>8.905057</v>
      </c>
      <c r="F137" s="5">
        <v>128.9079</v>
      </c>
      <c r="G137" s="9">
        <f t="shared" si="1"/>
        <v>0.000140625</v>
      </c>
      <c r="H137" s="1"/>
      <c r="J137" s="17"/>
    </row>
    <row r="138" spans="1:10">
      <c r="A138" t="s">
        <v>279</v>
      </c>
      <c r="B138" t="s">
        <v>255</v>
      </c>
      <c r="C138" t="s">
        <v>264</v>
      </c>
      <c r="D138">
        <v>1200</v>
      </c>
      <c r="E138" s="5">
        <v>8.835443</v>
      </c>
      <c r="F138" s="5">
        <v>269.2994</v>
      </c>
      <c r="G138" s="9">
        <f t="shared" si="1"/>
        <v>0.000295717592592593</v>
      </c>
      <c r="H138" s="1"/>
      <c r="J138" s="17"/>
    </row>
    <row r="139" spans="1:10">
      <c r="A139" t="s">
        <v>279</v>
      </c>
      <c r="B139" t="s">
        <v>255</v>
      </c>
      <c r="C139" t="s">
        <v>265</v>
      </c>
      <c r="D139">
        <v>1200</v>
      </c>
      <c r="E139" s="5">
        <v>8.835443</v>
      </c>
      <c r="F139" s="5">
        <v>192.5071</v>
      </c>
      <c r="G139" s="9">
        <f t="shared" ref="G139:G211" si="2">IF(D139&gt;0,FLOOR(F139/(E139-LN(LN(6/5))),0.01)/86400,"")</f>
        <v>0.000211342592592593</v>
      </c>
      <c r="H139" s="1"/>
      <c r="J139" s="17"/>
    </row>
    <row r="140" spans="1:10">
      <c r="A140" t="s">
        <v>279</v>
      </c>
      <c r="B140" t="s">
        <v>255</v>
      </c>
      <c r="C140" t="s">
        <v>266</v>
      </c>
      <c r="D140">
        <v>1200</v>
      </c>
      <c r="E140" s="5">
        <v>8.835443</v>
      </c>
      <c r="F140" s="5">
        <v>167.9208</v>
      </c>
      <c r="G140" s="9">
        <f t="shared" si="2"/>
        <v>0.000184375</v>
      </c>
      <c r="H140" s="1"/>
      <c r="J140" s="17"/>
    </row>
    <row r="141" spans="1:10">
      <c r="A141" t="s">
        <v>279</v>
      </c>
      <c r="B141" t="s">
        <v>255</v>
      </c>
      <c r="C141" t="s">
        <v>211</v>
      </c>
      <c r="D141">
        <v>1200</v>
      </c>
      <c r="E141" s="5">
        <v>8.835443</v>
      </c>
      <c r="F141" s="5">
        <v>167.362</v>
      </c>
      <c r="G141" s="9">
        <f t="shared" si="2"/>
        <v>0.000183796296296296</v>
      </c>
      <c r="H141" s="1"/>
      <c r="J141" s="17"/>
    </row>
    <row r="142" spans="1:10">
      <c r="A142" t="s">
        <v>279</v>
      </c>
      <c r="B142" t="s">
        <v>255</v>
      </c>
      <c r="C142" t="s">
        <v>267</v>
      </c>
      <c r="D142">
        <v>1200</v>
      </c>
      <c r="E142" s="5">
        <v>8.905057</v>
      </c>
      <c r="F142" s="5">
        <v>161.5084</v>
      </c>
      <c r="G142" s="9">
        <f t="shared" si="2"/>
        <v>0.000176157407407407</v>
      </c>
      <c r="J142" s="17"/>
    </row>
    <row r="143" spans="1:10">
      <c r="A143" t="s">
        <v>279</v>
      </c>
      <c r="B143" t="s">
        <v>255</v>
      </c>
      <c r="C143" t="s">
        <v>268</v>
      </c>
      <c r="D143">
        <v>1200</v>
      </c>
      <c r="E143" s="5">
        <v>8.905057</v>
      </c>
      <c r="F143" s="5">
        <v>128.557</v>
      </c>
      <c r="G143" s="9">
        <f t="shared" si="2"/>
        <v>0.000140162037037037</v>
      </c>
      <c r="J143" s="17"/>
    </row>
    <row r="144" spans="1:10">
      <c r="A144" t="s">
        <v>279</v>
      </c>
      <c r="B144" t="s">
        <v>255</v>
      </c>
      <c r="C144" t="s">
        <v>269</v>
      </c>
      <c r="D144">
        <v>1200</v>
      </c>
      <c r="E144" s="5">
        <v>8.905057</v>
      </c>
      <c r="F144" s="5">
        <v>151.3092</v>
      </c>
      <c r="G144" s="9">
        <f t="shared" si="2"/>
        <v>0.000165046296296296</v>
      </c>
      <c r="J144" s="17"/>
    </row>
    <row r="145" spans="1:10">
      <c r="A145" t="s">
        <v>279</v>
      </c>
      <c r="B145" t="s">
        <v>255</v>
      </c>
      <c r="C145" t="s">
        <v>270</v>
      </c>
      <c r="D145">
        <v>1200</v>
      </c>
      <c r="E145" s="5">
        <v>8.905057</v>
      </c>
      <c r="F145" s="5">
        <v>131.7318</v>
      </c>
      <c r="G145" s="9">
        <f t="shared" si="2"/>
        <v>0.000143634259259259</v>
      </c>
      <c r="J145" s="17"/>
    </row>
    <row r="146" spans="1:10">
      <c r="A146" s="10" t="s">
        <v>279</v>
      </c>
      <c r="B146" s="10" t="s">
        <v>255</v>
      </c>
      <c r="C146" s="10" t="s">
        <v>271</v>
      </c>
      <c r="D146">
        <v>1200</v>
      </c>
      <c r="E146" s="5">
        <v>8.905057</v>
      </c>
      <c r="F146" s="5">
        <v>242.8092</v>
      </c>
      <c r="G146" s="9">
        <f t="shared" si="2"/>
        <v>0.000264930555555556</v>
      </c>
      <c r="J146" s="17"/>
    </row>
    <row r="147" spans="1:10">
      <c r="A147" s="10" t="s">
        <v>279</v>
      </c>
      <c r="B147" s="10" t="s">
        <v>255</v>
      </c>
      <c r="C147" s="10" t="s">
        <v>132</v>
      </c>
      <c r="D147">
        <v>1200</v>
      </c>
      <c r="E147" s="5">
        <v>8.905057</v>
      </c>
      <c r="F147" s="5">
        <v>182.121</v>
      </c>
      <c r="G147" s="9">
        <f t="shared" si="2"/>
        <v>0.000198611111111111</v>
      </c>
      <c r="J147" s="17"/>
    </row>
    <row r="148" spans="1:10">
      <c r="A148" t="s">
        <v>279</v>
      </c>
      <c r="B148" t="s">
        <v>272</v>
      </c>
      <c r="C148" t="s">
        <v>256</v>
      </c>
      <c r="D148">
        <v>1200</v>
      </c>
      <c r="E148" s="5">
        <v>8.571835</v>
      </c>
      <c r="F148" s="5">
        <v>249.9323</v>
      </c>
      <c r="G148" s="9">
        <f t="shared" si="2"/>
        <v>0.000281481481481481</v>
      </c>
      <c r="J148" s="17"/>
    </row>
    <row r="149" spans="1:10">
      <c r="A149" t="s">
        <v>279</v>
      </c>
      <c r="B149" t="s">
        <v>272</v>
      </c>
      <c r="C149" t="s">
        <v>257</v>
      </c>
      <c r="D149">
        <v>1200</v>
      </c>
      <c r="E149" s="5">
        <v>8.571835</v>
      </c>
      <c r="F149" s="5">
        <v>244.0758</v>
      </c>
      <c r="G149" s="9">
        <f t="shared" si="2"/>
        <v>0.000274884259259259</v>
      </c>
      <c r="H149" s="1"/>
      <c r="J149" s="17"/>
    </row>
    <row r="150" spans="1:10">
      <c r="A150" t="s">
        <v>279</v>
      </c>
      <c r="B150" t="s">
        <v>272</v>
      </c>
      <c r="C150" t="s">
        <v>258</v>
      </c>
      <c r="D150">
        <v>1200</v>
      </c>
      <c r="E150" s="5">
        <v>8.571835</v>
      </c>
      <c r="F150" s="5">
        <v>249.7822</v>
      </c>
      <c r="G150" s="9">
        <f t="shared" si="2"/>
        <v>0.000281365740740741</v>
      </c>
      <c r="J150" s="17"/>
    </row>
    <row r="151" spans="1:10">
      <c r="A151" t="s">
        <v>279</v>
      </c>
      <c r="B151" t="s">
        <v>272</v>
      </c>
      <c r="C151" t="s">
        <v>259</v>
      </c>
      <c r="D151">
        <v>1200</v>
      </c>
      <c r="E151" s="5">
        <v>7.961808</v>
      </c>
      <c r="F151" s="5">
        <v>339.4022</v>
      </c>
      <c r="G151" s="9">
        <f t="shared" si="2"/>
        <v>0.000406481481481481</v>
      </c>
      <c r="H151" s="1"/>
      <c r="J151" s="17"/>
    </row>
    <row r="152" spans="1:10">
      <c r="A152" t="s">
        <v>279</v>
      </c>
      <c r="B152" t="s">
        <v>272</v>
      </c>
      <c r="C152" t="s">
        <v>124</v>
      </c>
      <c r="D152">
        <v>1200</v>
      </c>
      <c r="E152" s="5">
        <v>7.961808</v>
      </c>
      <c r="F152" s="5">
        <v>293.7174</v>
      </c>
      <c r="G152" s="9">
        <f t="shared" si="2"/>
        <v>0.000351736111111111</v>
      </c>
      <c r="H152" s="1"/>
      <c r="J152" s="17"/>
    </row>
    <row r="153" spans="1:10">
      <c r="A153" t="s">
        <v>279</v>
      </c>
      <c r="B153" t="s">
        <v>272</v>
      </c>
      <c r="C153" t="s">
        <v>102</v>
      </c>
      <c r="D153">
        <v>1200</v>
      </c>
      <c r="E153" s="5">
        <v>8.571835</v>
      </c>
      <c r="F153" s="5">
        <v>293.843</v>
      </c>
      <c r="G153" s="9">
        <f t="shared" si="2"/>
        <v>0.000331018518518519</v>
      </c>
      <c r="H153" s="1"/>
      <c r="J153" s="17"/>
    </row>
    <row r="154" spans="1:10">
      <c r="A154" t="s">
        <v>279</v>
      </c>
      <c r="B154" t="s">
        <v>272</v>
      </c>
      <c r="C154" t="s">
        <v>86</v>
      </c>
      <c r="D154">
        <v>1200</v>
      </c>
      <c r="E154" s="5">
        <v>8.571835</v>
      </c>
      <c r="F154" s="5">
        <v>299.5772</v>
      </c>
      <c r="G154" s="9">
        <f t="shared" si="2"/>
        <v>0.000337384259259259</v>
      </c>
      <c r="H154" s="1"/>
      <c r="J154" s="17"/>
    </row>
    <row r="155" spans="1:10">
      <c r="A155" t="s">
        <v>279</v>
      </c>
      <c r="B155" t="s">
        <v>272</v>
      </c>
      <c r="C155" t="s">
        <v>91</v>
      </c>
      <c r="D155">
        <v>1200</v>
      </c>
      <c r="E155" s="5">
        <v>8.571835</v>
      </c>
      <c r="F155" s="5">
        <v>282.6205</v>
      </c>
      <c r="G155" s="9">
        <f t="shared" si="2"/>
        <v>0.000318287037037037</v>
      </c>
      <c r="H155" s="1"/>
      <c r="J155" s="17"/>
    </row>
    <row r="156" spans="1:10">
      <c r="A156" t="s">
        <v>279</v>
      </c>
      <c r="B156" t="s">
        <v>272</v>
      </c>
      <c r="C156" t="s">
        <v>88</v>
      </c>
      <c r="D156">
        <v>1200</v>
      </c>
      <c r="E156" s="5">
        <v>8.571835</v>
      </c>
      <c r="F156" s="5">
        <v>269.8884</v>
      </c>
      <c r="G156" s="9">
        <f t="shared" si="2"/>
        <v>0.000303935185185185</v>
      </c>
      <c r="H156" s="1"/>
      <c r="J156" s="17"/>
    </row>
    <row r="157" spans="1:10">
      <c r="A157" t="s">
        <v>279</v>
      </c>
      <c r="B157" t="s">
        <v>272</v>
      </c>
      <c r="C157" t="s">
        <v>260</v>
      </c>
      <c r="D157">
        <v>1200</v>
      </c>
      <c r="E157" s="5">
        <v>8.571835</v>
      </c>
      <c r="F157" s="5">
        <v>334.0671</v>
      </c>
      <c r="G157" s="9">
        <f t="shared" si="2"/>
        <v>0.000376273148148148</v>
      </c>
      <c r="H157" s="1"/>
      <c r="J157" s="17"/>
    </row>
    <row r="158" spans="1:10">
      <c r="A158" t="s">
        <v>279</v>
      </c>
      <c r="B158" t="s">
        <v>272</v>
      </c>
      <c r="C158" t="s">
        <v>261</v>
      </c>
      <c r="D158">
        <v>1200</v>
      </c>
      <c r="E158" s="5">
        <v>8.571835</v>
      </c>
      <c r="F158" s="5">
        <v>258.8942</v>
      </c>
      <c r="G158" s="9">
        <f t="shared" si="2"/>
        <v>0.000291550925925926</v>
      </c>
      <c r="H158" s="1"/>
      <c r="J158" s="17"/>
    </row>
    <row r="159" spans="1:10">
      <c r="A159" t="s">
        <v>279</v>
      </c>
      <c r="B159" t="s">
        <v>272</v>
      </c>
      <c r="C159" t="s">
        <v>262</v>
      </c>
      <c r="D159">
        <v>1200</v>
      </c>
      <c r="E159" s="5">
        <v>8.571835</v>
      </c>
      <c r="F159" s="5">
        <v>270.5452</v>
      </c>
      <c r="G159" s="9">
        <f t="shared" si="2"/>
        <v>0.00030474537037037</v>
      </c>
      <c r="J159" s="17"/>
    </row>
    <row r="160" spans="1:10">
      <c r="A160" t="s">
        <v>279</v>
      </c>
      <c r="B160" t="s">
        <v>272</v>
      </c>
      <c r="C160" t="s">
        <v>263</v>
      </c>
      <c r="D160">
        <v>1200</v>
      </c>
      <c r="E160" s="5">
        <v>8.571835</v>
      </c>
      <c r="F160" s="5">
        <v>255.7077</v>
      </c>
      <c r="G160" s="9">
        <f t="shared" si="2"/>
        <v>0.000287962962962963</v>
      </c>
      <c r="H160" s="1"/>
      <c r="J160" s="17"/>
    </row>
    <row r="161" spans="1:10">
      <c r="A161" t="s">
        <v>279</v>
      </c>
      <c r="B161" t="s">
        <v>272</v>
      </c>
      <c r="C161" t="s">
        <v>264</v>
      </c>
      <c r="D161">
        <v>1200</v>
      </c>
      <c r="E161" s="5">
        <v>7.961808</v>
      </c>
      <c r="F161" s="5">
        <v>490.9961</v>
      </c>
      <c r="G161" s="9">
        <f t="shared" si="2"/>
        <v>0.000587962962962963</v>
      </c>
      <c r="J161" s="17"/>
    </row>
    <row r="162" spans="1:10">
      <c r="A162" t="s">
        <v>279</v>
      </c>
      <c r="B162" t="s">
        <v>272</v>
      </c>
      <c r="C162" t="s">
        <v>265</v>
      </c>
      <c r="D162">
        <v>1200</v>
      </c>
      <c r="E162" s="5">
        <v>7.961808</v>
      </c>
      <c r="F162" s="5">
        <v>311.3311</v>
      </c>
      <c r="G162" s="9">
        <f t="shared" si="2"/>
        <v>0.000372800925925926</v>
      </c>
      <c r="H162" s="1"/>
      <c r="J162" s="17"/>
    </row>
    <row r="163" spans="1:10">
      <c r="A163" t="s">
        <v>279</v>
      </c>
      <c r="B163" t="s">
        <v>272</v>
      </c>
      <c r="C163" t="s">
        <v>266</v>
      </c>
      <c r="D163">
        <v>1200</v>
      </c>
      <c r="E163" s="5">
        <v>7.961808</v>
      </c>
      <c r="F163" s="5">
        <v>273.908</v>
      </c>
      <c r="G163" s="9">
        <f t="shared" si="2"/>
        <v>0.000328009259259259</v>
      </c>
      <c r="H163" s="1"/>
      <c r="J163" s="17"/>
    </row>
    <row r="164" spans="1:10">
      <c r="A164" t="s">
        <v>279</v>
      </c>
      <c r="B164" t="s">
        <v>272</v>
      </c>
      <c r="C164" t="s">
        <v>211</v>
      </c>
      <c r="D164">
        <v>1200</v>
      </c>
      <c r="E164" s="5">
        <v>7.961808</v>
      </c>
      <c r="F164" s="5">
        <v>274.6935</v>
      </c>
      <c r="G164" s="9">
        <f t="shared" si="2"/>
        <v>0.000328935185185185</v>
      </c>
      <c r="H164" s="1"/>
      <c r="J164" s="17"/>
    </row>
    <row r="165" spans="1:10">
      <c r="A165" t="s">
        <v>279</v>
      </c>
      <c r="B165" t="s">
        <v>272</v>
      </c>
      <c r="C165" t="s">
        <v>267</v>
      </c>
      <c r="D165">
        <v>1200</v>
      </c>
      <c r="E165" s="5">
        <v>8.571835</v>
      </c>
      <c r="F165" s="5">
        <v>354.7069</v>
      </c>
      <c r="G165" s="9">
        <f t="shared" si="2"/>
        <v>0.000399537037037037</v>
      </c>
      <c r="H165" s="1"/>
      <c r="J165" s="17"/>
    </row>
    <row r="166" spans="1:10">
      <c r="A166" t="s">
        <v>279</v>
      </c>
      <c r="B166" t="s">
        <v>272</v>
      </c>
      <c r="C166" t="s">
        <v>268</v>
      </c>
      <c r="D166">
        <v>1200</v>
      </c>
      <c r="E166" s="5">
        <v>8.571835</v>
      </c>
      <c r="F166" s="5">
        <v>272.0802</v>
      </c>
      <c r="G166" s="9">
        <f t="shared" si="2"/>
        <v>0.000306481481481481</v>
      </c>
      <c r="H166" s="1"/>
      <c r="J166" s="17"/>
    </row>
    <row r="167" spans="1:10">
      <c r="A167" t="s">
        <v>279</v>
      </c>
      <c r="B167" t="s">
        <v>272</v>
      </c>
      <c r="C167" t="s">
        <v>269</v>
      </c>
      <c r="D167">
        <v>1200</v>
      </c>
      <c r="E167" s="5">
        <v>8.571835</v>
      </c>
      <c r="F167" s="5">
        <v>315.9773</v>
      </c>
      <c r="G167" s="9">
        <f t="shared" si="2"/>
        <v>0.000355902777777778</v>
      </c>
      <c r="H167" s="1"/>
      <c r="J167" s="17"/>
    </row>
    <row r="168" spans="1:10">
      <c r="A168" t="s">
        <v>279</v>
      </c>
      <c r="B168" t="s">
        <v>272</v>
      </c>
      <c r="C168" t="s">
        <v>270</v>
      </c>
      <c r="D168">
        <v>1200</v>
      </c>
      <c r="E168" s="5">
        <v>8.571835</v>
      </c>
      <c r="F168" s="5">
        <v>259.9689</v>
      </c>
      <c r="G168" s="9">
        <f t="shared" si="2"/>
        <v>0.000292824074074074</v>
      </c>
      <c r="H168" s="1"/>
      <c r="J168" s="17"/>
    </row>
    <row r="169" spans="1:10">
      <c r="A169" s="10" t="s">
        <v>279</v>
      </c>
      <c r="B169" s="10" t="s">
        <v>272</v>
      </c>
      <c r="C169" s="10" t="s">
        <v>271</v>
      </c>
      <c r="D169">
        <v>1200</v>
      </c>
      <c r="E169" s="5">
        <v>8.571835</v>
      </c>
      <c r="F169" s="8">
        <v>492.975</v>
      </c>
      <c r="G169" s="9">
        <f t="shared" si="2"/>
        <v>0.000555324074074074</v>
      </c>
      <c r="H169" s="1"/>
      <c r="J169" s="17"/>
    </row>
    <row r="170" spans="1:10">
      <c r="A170" s="10" t="s">
        <v>279</v>
      </c>
      <c r="B170" s="10" t="s">
        <v>272</v>
      </c>
      <c r="C170" s="10" t="s">
        <v>132</v>
      </c>
      <c r="D170">
        <v>1200</v>
      </c>
      <c r="E170" s="5">
        <v>8.571835</v>
      </c>
      <c r="F170" s="5">
        <v>363.7704</v>
      </c>
      <c r="G170" s="9">
        <f t="shared" si="2"/>
        <v>0.000409722222222222</v>
      </c>
      <c r="H170" s="1"/>
      <c r="J170" s="17"/>
    </row>
    <row r="171" spans="1:10">
      <c r="A171" t="s">
        <v>279</v>
      </c>
      <c r="B171" t="s">
        <v>273</v>
      </c>
      <c r="C171" t="s">
        <v>256</v>
      </c>
      <c r="D171">
        <v>1200</v>
      </c>
      <c r="E171" s="5">
        <v>8.576626</v>
      </c>
      <c r="F171" s="5">
        <v>577.7623</v>
      </c>
      <c r="G171" s="9">
        <f t="shared" si="2"/>
        <v>0.000650578703703704</v>
      </c>
      <c r="H171" s="1"/>
      <c r="J171" s="17"/>
    </row>
    <row r="172" spans="1:10">
      <c r="A172" t="s">
        <v>279</v>
      </c>
      <c r="B172" t="s">
        <v>273</v>
      </c>
      <c r="C172" t="s">
        <v>257</v>
      </c>
      <c r="D172">
        <v>1200</v>
      </c>
      <c r="E172" s="5">
        <v>8.576626</v>
      </c>
      <c r="F172" s="5">
        <v>563.0778</v>
      </c>
      <c r="G172" s="9">
        <f t="shared" si="2"/>
        <v>0.000634027777777778</v>
      </c>
      <c r="J172" s="17"/>
    </row>
    <row r="173" spans="1:10">
      <c r="A173" t="s">
        <v>279</v>
      </c>
      <c r="B173" t="s">
        <v>273</v>
      </c>
      <c r="C173" t="s">
        <v>258</v>
      </c>
      <c r="D173">
        <v>1200</v>
      </c>
      <c r="E173" s="5">
        <v>8.576626</v>
      </c>
      <c r="F173" s="5">
        <v>552.4123</v>
      </c>
      <c r="G173" s="9">
        <f t="shared" si="2"/>
        <v>0.000621990740740741</v>
      </c>
      <c r="H173" s="1"/>
      <c r="J173" s="17"/>
    </row>
    <row r="174" spans="1:10">
      <c r="A174" t="s">
        <v>279</v>
      </c>
      <c r="B174" t="s">
        <v>273</v>
      </c>
      <c r="C174" t="s">
        <v>106</v>
      </c>
      <c r="D174">
        <v>1200</v>
      </c>
      <c r="E174" s="5">
        <v>8.576626</v>
      </c>
      <c r="F174" s="5">
        <v>577.1985</v>
      </c>
      <c r="G174" s="9">
        <f t="shared" si="2"/>
        <v>0.000649884259259259</v>
      </c>
      <c r="H174" s="1"/>
      <c r="J174" s="17"/>
    </row>
    <row r="175" spans="1:10">
      <c r="A175" t="s">
        <v>279</v>
      </c>
      <c r="B175" t="s">
        <v>273</v>
      </c>
      <c r="C175" t="s">
        <v>259</v>
      </c>
      <c r="D175">
        <v>1200</v>
      </c>
      <c r="E175" s="5">
        <v>7.073865</v>
      </c>
      <c r="F175" s="5">
        <v>638.5581</v>
      </c>
      <c r="G175" s="9">
        <f t="shared" si="2"/>
        <v>0.00084212962962963</v>
      </c>
      <c r="H175" s="1"/>
      <c r="J175" s="17"/>
    </row>
    <row r="176" spans="1:10">
      <c r="A176" t="s">
        <v>279</v>
      </c>
      <c r="B176" t="s">
        <v>273</v>
      </c>
      <c r="C176" t="s">
        <v>124</v>
      </c>
      <c r="D176">
        <v>1200</v>
      </c>
      <c r="E176" s="5">
        <v>7.073865</v>
      </c>
      <c r="F176" s="5">
        <v>496.595</v>
      </c>
      <c r="G176" s="9">
        <f t="shared" si="2"/>
        <v>0.000654861111111111</v>
      </c>
      <c r="H176" s="1"/>
      <c r="J176" s="17"/>
    </row>
    <row r="177" spans="1:10">
      <c r="A177" t="s">
        <v>279</v>
      </c>
      <c r="B177" t="s">
        <v>273</v>
      </c>
      <c r="C177" t="s">
        <v>102</v>
      </c>
      <c r="D177">
        <v>1200</v>
      </c>
      <c r="E177" s="5">
        <v>8.576626</v>
      </c>
      <c r="F177" s="5">
        <v>764.9434</v>
      </c>
      <c r="G177" s="9">
        <f t="shared" si="2"/>
        <v>0.000861342592592593</v>
      </c>
      <c r="H177" s="1"/>
      <c r="J177" s="17"/>
    </row>
    <row r="178" spans="1:10">
      <c r="A178" t="s">
        <v>279</v>
      </c>
      <c r="B178" t="s">
        <v>273</v>
      </c>
      <c r="C178" t="s">
        <v>86</v>
      </c>
      <c r="D178">
        <v>1200</v>
      </c>
      <c r="E178" s="5">
        <v>8.576626</v>
      </c>
      <c r="F178" s="5">
        <v>705.9259</v>
      </c>
      <c r="G178" s="9">
        <f t="shared" si="2"/>
        <v>0.000794791666666667</v>
      </c>
      <c r="H178" s="1"/>
      <c r="J178" s="17"/>
    </row>
    <row r="179" spans="1:10">
      <c r="A179" t="s">
        <v>279</v>
      </c>
      <c r="B179" t="s">
        <v>273</v>
      </c>
      <c r="C179" t="s">
        <v>91</v>
      </c>
      <c r="D179">
        <v>1200</v>
      </c>
      <c r="E179" s="5">
        <v>8.576626</v>
      </c>
      <c r="F179" s="5">
        <v>635.3089</v>
      </c>
      <c r="G179" s="9">
        <f t="shared" si="2"/>
        <v>0.000715277777777778</v>
      </c>
      <c r="H179" s="1"/>
      <c r="J179" s="17"/>
    </row>
    <row r="180" spans="1:10">
      <c r="A180" t="s">
        <v>279</v>
      </c>
      <c r="B180" t="s">
        <v>273</v>
      </c>
      <c r="C180" t="s">
        <v>88</v>
      </c>
      <c r="D180">
        <v>1200</v>
      </c>
      <c r="E180" s="5">
        <v>8.576626</v>
      </c>
      <c r="F180" s="5">
        <v>611.1384</v>
      </c>
      <c r="G180" s="9">
        <f t="shared" si="2"/>
        <v>0.000688078703703704</v>
      </c>
      <c r="J180" s="17"/>
    </row>
    <row r="181" spans="1:10">
      <c r="A181" t="s">
        <v>279</v>
      </c>
      <c r="B181" t="s">
        <v>273</v>
      </c>
      <c r="C181" t="s">
        <v>261</v>
      </c>
      <c r="D181">
        <v>1200</v>
      </c>
      <c r="E181" s="5">
        <v>8.576626</v>
      </c>
      <c r="F181" s="5">
        <v>602.8343</v>
      </c>
      <c r="G181" s="9">
        <f t="shared" si="2"/>
        <v>0.000678703703703704</v>
      </c>
      <c r="H181" s="1"/>
      <c r="J181" s="17"/>
    </row>
    <row r="182" spans="1:10">
      <c r="A182" t="s">
        <v>279</v>
      </c>
      <c r="B182" t="s">
        <v>273</v>
      </c>
      <c r="C182" t="s">
        <v>262</v>
      </c>
      <c r="D182">
        <v>1200</v>
      </c>
      <c r="E182" s="5">
        <v>8.576626</v>
      </c>
      <c r="F182" s="5">
        <v>578.8309</v>
      </c>
      <c r="G182" s="9">
        <f t="shared" si="2"/>
        <v>0.000651736111111111</v>
      </c>
      <c r="H182" s="1"/>
      <c r="J182" s="17"/>
    </row>
    <row r="183" spans="1:10">
      <c r="A183" t="s">
        <v>279</v>
      </c>
      <c r="B183" t="s">
        <v>273</v>
      </c>
      <c r="C183" t="s">
        <v>263</v>
      </c>
      <c r="D183">
        <v>1200</v>
      </c>
      <c r="E183" s="5">
        <v>8.576626</v>
      </c>
      <c r="F183" s="5">
        <v>577.8303</v>
      </c>
      <c r="G183" s="9">
        <f t="shared" si="2"/>
        <v>0.000650578703703704</v>
      </c>
      <c r="H183" s="1"/>
      <c r="J183" s="17"/>
    </row>
    <row r="184" spans="1:10">
      <c r="A184" t="s">
        <v>279</v>
      </c>
      <c r="B184" t="s">
        <v>273</v>
      </c>
      <c r="C184" t="s">
        <v>265</v>
      </c>
      <c r="D184">
        <v>1200</v>
      </c>
      <c r="E184" s="5">
        <v>7.073865</v>
      </c>
      <c r="F184" s="5">
        <v>561.9672</v>
      </c>
      <c r="G184" s="9">
        <f t="shared" si="2"/>
        <v>0.000741087962962963</v>
      </c>
      <c r="H184" s="1"/>
      <c r="J184" s="17"/>
    </row>
    <row r="185" spans="1:10">
      <c r="A185" t="s">
        <v>279</v>
      </c>
      <c r="B185" t="s">
        <v>273</v>
      </c>
      <c r="C185" t="s">
        <v>266</v>
      </c>
      <c r="D185">
        <v>1200</v>
      </c>
      <c r="E185" s="5">
        <v>7.073865</v>
      </c>
      <c r="F185" s="5">
        <v>463.7152</v>
      </c>
      <c r="G185" s="9">
        <f t="shared" si="2"/>
        <v>0.000611458333333333</v>
      </c>
      <c r="H185" s="1"/>
      <c r="J185" s="17"/>
    </row>
    <row r="186" spans="1:10">
      <c r="A186" t="s">
        <v>279</v>
      </c>
      <c r="B186" t="s">
        <v>273</v>
      </c>
      <c r="C186" t="s">
        <v>211</v>
      </c>
      <c r="D186">
        <v>1200</v>
      </c>
      <c r="E186" s="5">
        <v>7.073865</v>
      </c>
      <c r="F186" s="5">
        <v>456.5938</v>
      </c>
      <c r="G186" s="9">
        <f t="shared" si="2"/>
        <v>0.000602083333333333</v>
      </c>
      <c r="H186" s="1"/>
      <c r="J186" s="17"/>
    </row>
    <row r="187" spans="1:10">
      <c r="A187" t="s">
        <v>279</v>
      </c>
      <c r="B187" t="s">
        <v>273</v>
      </c>
      <c r="C187" t="s">
        <v>268</v>
      </c>
      <c r="D187">
        <v>1200</v>
      </c>
      <c r="E187" s="5">
        <v>8.576626</v>
      </c>
      <c r="F187" s="5">
        <v>602.8343</v>
      </c>
      <c r="G187" s="9">
        <f t="shared" si="2"/>
        <v>0.000678703703703704</v>
      </c>
      <c r="H187" s="1"/>
      <c r="J187" s="17"/>
    </row>
    <row r="188" spans="1:10">
      <c r="A188" t="s">
        <v>279</v>
      </c>
      <c r="B188" t="s">
        <v>273</v>
      </c>
      <c r="C188" t="s">
        <v>270</v>
      </c>
      <c r="D188">
        <v>1200</v>
      </c>
      <c r="E188" s="5">
        <v>8.576626</v>
      </c>
      <c r="F188" s="5">
        <v>628.0567</v>
      </c>
      <c r="G188" s="9">
        <f t="shared" si="2"/>
        <v>0.000707175925925926</v>
      </c>
      <c r="H188" s="1"/>
      <c r="J188" s="17"/>
    </row>
    <row r="189" spans="1:10">
      <c r="A189" s="10" t="s">
        <v>279</v>
      </c>
      <c r="B189" s="10" t="s">
        <v>273</v>
      </c>
      <c r="C189" s="10" t="s">
        <v>271</v>
      </c>
      <c r="D189">
        <v>1200</v>
      </c>
      <c r="E189" s="5">
        <v>8.576626</v>
      </c>
      <c r="F189" s="8">
        <v>1292.6824</v>
      </c>
      <c r="G189" s="9">
        <f t="shared" si="2"/>
        <v>0.00145555555555556</v>
      </c>
      <c r="H189" s="1"/>
      <c r="J189" s="17"/>
    </row>
    <row r="190" spans="1:10">
      <c r="A190" s="10" t="s">
        <v>279</v>
      </c>
      <c r="B190" s="10" t="s">
        <v>273</v>
      </c>
      <c r="C190" s="10" t="s">
        <v>132</v>
      </c>
      <c r="D190">
        <v>1200</v>
      </c>
      <c r="E190" s="5">
        <v>8.576626</v>
      </c>
      <c r="F190" s="8">
        <v>791.4087</v>
      </c>
      <c r="G190" s="9">
        <f t="shared" si="2"/>
        <v>0.000891087962962963</v>
      </c>
      <c r="H190" s="1"/>
      <c r="J190" s="17"/>
    </row>
    <row r="191" spans="1:10">
      <c r="A191" t="s">
        <v>279</v>
      </c>
      <c r="B191" t="s">
        <v>274</v>
      </c>
      <c r="C191" t="s">
        <v>256</v>
      </c>
      <c r="D191">
        <v>1200</v>
      </c>
      <c r="E191" s="5">
        <v>8.176868</v>
      </c>
      <c r="F191" s="5">
        <v>1332.579</v>
      </c>
      <c r="G191" s="9">
        <f t="shared" si="2"/>
        <v>0.00156122685185185</v>
      </c>
      <c r="H191" s="1"/>
      <c r="J191" s="17"/>
    </row>
    <row r="192" spans="1:10">
      <c r="A192" t="s">
        <v>279</v>
      </c>
      <c r="B192" t="s">
        <v>274</v>
      </c>
      <c r="C192" t="s">
        <v>257</v>
      </c>
      <c r="D192">
        <v>1200</v>
      </c>
      <c r="E192" s="5">
        <v>8.176868</v>
      </c>
      <c r="F192" s="5">
        <v>1324.3586</v>
      </c>
      <c r="G192" s="9">
        <f t="shared" si="2"/>
        <v>0.00155150462962963</v>
      </c>
      <c r="J192" s="17"/>
    </row>
    <row r="193" spans="1:10">
      <c r="A193" t="s">
        <v>279</v>
      </c>
      <c r="B193" t="s">
        <v>274</v>
      </c>
      <c r="C193" t="s">
        <v>258</v>
      </c>
      <c r="D193">
        <v>1200</v>
      </c>
      <c r="E193" s="5">
        <v>8.176868</v>
      </c>
      <c r="F193" s="5">
        <v>1333.2764</v>
      </c>
      <c r="G193" s="9">
        <f t="shared" si="2"/>
        <v>0.00156203703703704</v>
      </c>
      <c r="H193" s="1"/>
      <c r="J193" s="17"/>
    </row>
    <row r="194" spans="1:10">
      <c r="A194" t="s">
        <v>279</v>
      </c>
      <c r="B194" t="s">
        <v>274</v>
      </c>
      <c r="C194" t="s">
        <v>106</v>
      </c>
      <c r="D194">
        <v>1200</v>
      </c>
      <c r="E194" s="5">
        <v>8.176868</v>
      </c>
      <c r="F194" s="5">
        <v>1329.6859</v>
      </c>
      <c r="G194" s="9">
        <f t="shared" si="2"/>
        <v>0.00155775462962963</v>
      </c>
      <c r="H194" s="1"/>
      <c r="J194" s="17"/>
    </row>
    <row r="195" spans="1:10">
      <c r="A195" t="s">
        <v>279</v>
      </c>
      <c r="B195" t="s">
        <v>274</v>
      </c>
      <c r="C195" t="s">
        <v>259</v>
      </c>
      <c r="D195">
        <v>1200</v>
      </c>
      <c r="E195" s="5">
        <v>6.534479</v>
      </c>
      <c r="F195" s="5">
        <v>1182.7465</v>
      </c>
      <c r="G195" s="9">
        <f t="shared" si="2"/>
        <v>0.0016619212962963</v>
      </c>
      <c r="J195" s="17"/>
    </row>
    <row r="196" spans="1:10">
      <c r="A196" t="s">
        <v>279</v>
      </c>
      <c r="B196" t="s">
        <v>274</v>
      </c>
      <c r="C196" t="s">
        <v>124</v>
      </c>
      <c r="D196">
        <v>1200</v>
      </c>
      <c r="E196" s="5">
        <v>6.534479</v>
      </c>
      <c r="F196" s="5">
        <v>924.3647</v>
      </c>
      <c r="G196" s="9">
        <f t="shared" si="2"/>
        <v>0.00129884259259259</v>
      </c>
      <c r="H196" s="1"/>
      <c r="J196" s="17"/>
    </row>
    <row r="197" spans="1:10">
      <c r="A197" t="s">
        <v>279</v>
      </c>
      <c r="B197" t="s">
        <v>274</v>
      </c>
      <c r="C197" t="s">
        <v>102</v>
      </c>
      <c r="D197">
        <v>1200</v>
      </c>
      <c r="E197" s="5">
        <v>8.176868</v>
      </c>
      <c r="F197" s="5">
        <v>2100.703</v>
      </c>
      <c r="G197" s="9">
        <f t="shared" si="2"/>
        <v>0.00246111111111111</v>
      </c>
      <c r="H197" s="1"/>
      <c r="J197" s="17"/>
    </row>
    <row r="198" spans="1:10">
      <c r="A198" t="s">
        <v>279</v>
      </c>
      <c r="B198" t="s">
        <v>274</v>
      </c>
      <c r="C198" t="s">
        <v>86</v>
      </c>
      <c r="D198">
        <v>1200</v>
      </c>
      <c r="E198" s="5">
        <v>8.176868</v>
      </c>
      <c r="F198" s="8">
        <v>1699.557</v>
      </c>
      <c r="G198" s="9">
        <f t="shared" si="2"/>
        <v>0.00199108796296296</v>
      </c>
      <c r="H198" s="1"/>
      <c r="J198" s="17"/>
    </row>
    <row r="199" spans="1:10">
      <c r="A199" t="s">
        <v>279</v>
      </c>
      <c r="B199" t="s">
        <v>274</v>
      </c>
      <c r="C199" t="s">
        <v>91</v>
      </c>
      <c r="D199">
        <v>1200</v>
      </c>
      <c r="E199" s="5">
        <v>8.176868</v>
      </c>
      <c r="F199" s="8">
        <v>1476.0669</v>
      </c>
      <c r="G199" s="9">
        <f t="shared" si="2"/>
        <v>0.00172928240740741</v>
      </c>
      <c r="H199" s="1"/>
      <c r="J199" s="17"/>
    </row>
    <row r="200" spans="1:10">
      <c r="A200" t="s">
        <v>279</v>
      </c>
      <c r="B200" t="s">
        <v>274</v>
      </c>
      <c r="C200" t="s">
        <v>88</v>
      </c>
      <c r="D200">
        <v>1200</v>
      </c>
      <c r="E200" s="5">
        <v>8.176868</v>
      </c>
      <c r="F200" s="8">
        <v>1407.8279</v>
      </c>
      <c r="G200" s="9">
        <f t="shared" si="2"/>
        <v>0.00164930555555556</v>
      </c>
      <c r="H200" s="1"/>
      <c r="J200" s="17"/>
    </row>
    <row r="201" spans="1:10">
      <c r="A201" t="s">
        <v>279</v>
      </c>
      <c r="B201" t="s">
        <v>274</v>
      </c>
      <c r="C201" t="s">
        <v>263</v>
      </c>
      <c r="D201">
        <v>1200</v>
      </c>
      <c r="E201" s="5">
        <v>8.176868</v>
      </c>
      <c r="F201" s="5">
        <v>1386.6016</v>
      </c>
      <c r="G201" s="9">
        <f t="shared" si="2"/>
        <v>0.00162453703703704</v>
      </c>
      <c r="J201" s="17"/>
    </row>
    <row r="202" spans="1:10">
      <c r="A202" t="s">
        <v>279</v>
      </c>
      <c r="B202" t="s">
        <v>274</v>
      </c>
      <c r="C202" t="s">
        <v>265</v>
      </c>
      <c r="D202">
        <v>1200</v>
      </c>
      <c r="E202" s="5">
        <v>6.534479</v>
      </c>
      <c r="F202" s="5">
        <v>1030.3533</v>
      </c>
      <c r="G202" s="9">
        <f t="shared" si="2"/>
        <v>0.00144780092592593</v>
      </c>
      <c r="H202" s="1"/>
      <c r="J202" s="17"/>
    </row>
    <row r="203" spans="1:10">
      <c r="A203" t="s">
        <v>279</v>
      </c>
      <c r="B203" t="s">
        <v>274</v>
      </c>
      <c r="C203" t="s">
        <v>266</v>
      </c>
      <c r="D203">
        <v>1200</v>
      </c>
      <c r="E203" s="5">
        <v>6.534479</v>
      </c>
      <c r="F203" s="5">
        <v>824.1921</v>
      </c>
      <c r="G203" s="9">
        <f t="shared" si="2"/>
        <v>0.00115810185185185</v>
      </c>
      <c r="H203" s="1"/>
      <c r="J203" s="17"/>
    </row>
    <row r="204" spans="1:10">
      <c r="A204" t="s">
        <v>279</v>
      </c>
      <c r="B204" t="s">
        <v>274</v>
      </c>
      <c r="C204" t="s">
        <v>211</v>
      </c>
      <c r="D204">
        <v>1200</v>
      </c>
      <c r="E204" s="5">
        <v>6.534479</v>
      </c>
      <c r="F204" s="5">
        <v>828.6278</v>
      </c>
      <c r="G204" s="9">
        <f t="shared" si="2"/>
        <v>0.00116435185185185</v>
      </c>
      <c r="H204" s="1"/>
      <c r="J204" s="17"/>
    </row>
    <row r="205" spans="1:10">
      <c r="A205" t="s">
        <v>279</v>
      </c>
      <c r="B205" t="s">
        <v>275</v>
      </c>
      <c r="C205" t="s">
        <v>256</v>
      </c>
      <c r="D205">
        <v>1200</v>
      </c>
      <c r="E205" s="5">
        <v>8.115777</v>
      </c>
      <c r="F205" s="5">
        <v>2655.2259</v>
      </c>
      <c r="G205" s="9">
        <f t="shared" si="2"/>
        <v>0.00313020833333333</v>
      </c>
      <c r="H205" s="1"/>
      <c r="J205" s="17"/>
    </row>
    <row r="206" spans="1:10">
      <c r="A206" t="s">
        <v>279</v>
      </c>
      <c r="B206" t="s">
        <v>275</v>
      </c>
      <c r="C206" t="s">
        <v>257</v>
      </c>
      <c r="D206">
        <v>1200</v>
      </c>
      <c r="E206" s="5">
        <v>8.115777</v>
      </c>
      <c r="F206" s="5">
        <v>2662.918</v>
      </c>
      <c r="G206" s="9">
        <f t="shared" si="2"/>
        <v>0.00313923611111111</v>
      </c>
      <c r="H206" s="1"/>
      <c r="J206" s="17"/>
    </row>
    <row r="207" spans="1:10">
      <c r="A207" t="s">
        <v>279</v>
      </c>
      <c r="B207" t="s">
        <v>275</v>
      </c>
      <c r="C207" t="s">
        <v>258</v>
      </c>
      <c r="D207">
        <v>1200</v>
      </c>
      <c r="E207" s="5">
        <v>8.115777</v>
      </c>
      <c r="F207" s="5">
        <v>2456.9486</v>
      </c>
      <c r="G207" s="9">
        <f t="shared" si="2"/>
        <v>0.00289641203703704</v>
      </c>
      <c r="H207" s="1"/>
      <c r="J207" s="17"/>
    </row>
    <row r="208" spans="1:10">
      <c r="A208" t="s">
        <v>279</v>
      </c>
      <c r="B208" t="s">
        <v>275</v>
      </c>
      <c r="C208" t="s">
        <v>106</v>
      </c>
      <c r="D208">
        <v>1200</v>
      </c>
      <c r="E208" s="5">
        <v>8.115777</v>
      </c>
      <c r="F208" s="5">
        <v>2559.5567</v>
      </c>
      <c r="G208" s="9">
        <f t="shared" si="2"/>
        <v>0.00301736111111111</v>
      </c>
      <c r="H208" s="1"/>
      <c r="J208" s="17"/>
    </row>
    <row r="209" spans="1:10">
      <c r="A209" t="s">
        <v>279</v>
      </c>
      <c r="B209" t="s">
        <v>275</v>
      </c>
      <c r="C209" t="s">
        <v>259</v>
      </c>
      <c r="D209">
        <v>1200</v>
      </c>
      <c r="E209" s="5">
        <v>6.438266</v>
      </c>
      <c r="F209" s="5">
        <v>2426.5549</v>
      </c>
      <c r="G209" s="9">
        <f t="shared" si="2"/>
        <v>0.00345011574074074</v>
      </c>
      <c r="H209" s="1"/>
      <c r="J209" s="17"/>
    </row>
    <row r="210" spans="1:10">
      <c r="A210" t="s">
        <v>279</v>
      </c>
      <c r="B210" t="s">
        <v>275</v>
      </c>
      <c r="C210" t="s">
        <v>124</v>
      </c>
      <c r="D210">
        <v>1200</v>
      </c>
      <c r="E210" s="5">
        <v>6.438266</v>
      </c>
      <c r="F210" s="5">
        <v>1743.4801</v>
      </c>
      <c r="G210" s="9">
        <f t="shared" si="2"/>
        <v>0.00247893518518519</v>
      </c>
      <c r="J210" s="17"/>
    </row>
    <row r="211" spans="1:10">
      <c r="A211" t="s">
        <v>279</v>
      </c>
      <c r="B211" t="s">
        <v>275</v>
      </c>
      <c r="C211" t="s">
        <v>276</v>
      </c>
      <c r="D211">
        <v>1200</v>
      </c>
      <c r="E211" s="5">
        <v>6.438266</v>
      </c>
      <c r="F211" s="5">
        <v>1528.4112</v>
      </c>
      <c r="G211" s="9">
        <f t="shared" si="2"/>
        <v>0.00217303240740741</v>
      </c>
      <c r="J211" s="17"/>
    </row>
    <row r="212" spans="1:10">
      <c r="A212" t="s">
        <v>279</v>
      </c>
      <c r="B212" t="s">
        <v>277</v>
      </c>
      <c r="C212" t="s">
        <v>256</v>
      </c>
      <c r="D212">
        <v>1200</v>
      </c>
      <c r="E212" s="5">
        <v>10.707012</v>
      </c>
      <c r="F212" s="5">
        <v>14242.9676</v>
      </c>
      <c r="G212" s="9">
        <f t="shared" ref="G212:G216" si="3">IF(D212&gt;0,FLOOR(F212/(E212-LN(LN(6/5))),0.01)/86400,"")</f>
        <v>0.0132846064814815</v>
      </c>
      <c r="J212" s="17"/>
    </row>
    <row r="213" spans="1:10">
      <c r="A213" t="s">
        <v>279</v>
      </c>
      <c r="B213" t="s">
        <v>277</v>
      </c>
      <c r="C213" t="s">
        <v>257</v>
      </c>
      <c r="D213">
        <v>1200</v>
      </c>
      <c r="E213" s="5">
        <v>10.707012</v>
      </c>
      <c r="F213" s="5">
        <v>13559.6671</v>
      </c>
      <c r="G213" s="9">
        <f t="shared" si="3"/>
        <v>0.0126472222222222</v>
      </c>
      <c r="J213" s="17"/>
    </row>
    <row r="214" spans="1:10">
      <c r="A214" t="s">
        <v>279</v>
      </c>
      <c r="B214" t="s">
        <v>277</v>
      </c>
      <c r="C214" t="s">
        <v>258</v>
      </c>
      <c r="D214">
        <v>1200</v>
      </c>
      <c r="E214" s="5">
        <v>10.707012</v>
      </c>
      <c r="F214" s="5">
        <v>12587.8606</v>
      </c>
      <c r="G214" s="9">
        <f t="shared" si="3"/>
        <v>0.0117408564814815</v>
      </c>
      <c r="J214" s="17"/>
    </row>
    <row r="215" spans="1:10">
      <c r="A215" t="s">
        <v>279</v>
      </c>
      <c r="B215" t="s">
        <v>277</v>
      </c>
      <c r="C215" t="s">
        <v>106</v>
      </c>
      <c r="D215">
        <v>1200</v>
      </c>
      <c r="E215" s="5">
        <v>10.707012</v>
      </c>
      <c r="F215" s="5">
        <v>12814.5026</v>
      </c>
      <c r="G215" s="9">
        <f t="shared" si="3"/>
        <v>0.0119521990740741</v>
      </c>
      <c r="J215" s="17"/>
    </row>
    <row r="216" spans="1:10">
      <c r="A216" t="s">
        <v>279</v>
      </c>
      <c r="B216" t="s">
        <v>277</v>
      </c>
      <c r="C216" t="s">
        <v>276</v>
      </c>
      <c r="D216">
        <v>1200</v>
      </c>
      <c r="E216" s="5">
        <v>9.018233</v>
      </c>
      <c r="F216" s="5">
        <v>6836.1119</v>
      </c>
      <c r="G216" s="9">
        <f t="shared" si="3"/>
        <v>0.00738055555555556</v>
      </c>
      <c r="J216" s="17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9"/>
  <sheetViews>
    <sheetView topLeftCell="A182" workbookViewId="0">
      <selection activeCell="C203" sqref="C203"/>
    </sheetView>
  </sheetViews>
  <sheetFormatPr defaultColWidth="9" defaultRowHeight="15.75" outlineLevelCol="5"/>
  <cols>
    <col min="1" max="1" width="6.4" customWidth="1"/>
    <col min="2" max="2" width="12.5" customWidth="1"/>
    <col min="3" max="3" width="6.1" customWidth="1"/>
    <col min="4" max="4" width="4.5" customWidth="1"/>
  </cols>
  <sheetData>
    <row r="1" ht="30" spans="1:6">
      <c r="A1" s="12" t="s">
        <v>250</v>
      </c>
      <c r="B1" s="12" t="s">
        <v>251</v>
      </c>
      <c r="C1" s="12" t="s">
        <v>252</v>
      </c>
      <c r="D1" s="12" t="s">
        <v>14</v>
      </c>
      <c r="E1" s="12" t="s">
        <v>15</v>
      </c>
      <c r="F1" s="12" t="s">
        <v>16</v>
      </c>
    </row>
    <row r="2" spans="1:6">
      <c r="A2" s="13" t="s">
        <v>34</v>
      </c>
      <c r="B2" s="13" t="s">
        <v>280</v>
      </c>
      <c r="C2" s="13" t="s">
        <v>281</v>
      </c>
      <c r="D2" s="13">
        <v>1200</v>
      </c>
      <c r="E2" s="13">
        <v>3.72748</v>
      </c>
      <c r="F2" s="13">
        <v>0.393942</v>
      </c>
    </row>
    <row r="3" spans="1:6">
      <c r="A3" s="13" t="s">
        <v>34</v>
      </c>
      <c r="B3" s="13" t="s">
        <v>280</v>
      </c>
      <c r="C3" s="13" t="s">
        <v>282</v>
      </c>
      <c r="D3" s="13">
        <v>1200</v>
      </c>
      <c r="E3" s="13">
        <v>3.72748</v>
      </c>
      <c r="F3" s="13">
        <v>0.316627</v>
      </c>
    </row>
    <row r="4" spans="1:6">
      <c r="A4" s="13" t="s">
        <v>34</v>
      </c>
      <c r="B4" s="13" t="s">
        <v>280</v>
      </c>
      <c r="C4" s="13" t="s">
        <v>283</v>
      </c>
      <c r="D4" s="13">
        <v>1200</v>
      </c>
      <c r="E4" s="13">
        <v>3.72748</v>
      </c>
      <c r="F4" s="13">
        <v>0.412724</v>
      </c>
    </row>
    <row r="5" spans="1:6">
      <c r="A5" s="13" t="s">
        <v>34</v>
      </c>
      <c r="B5" s="13" t="s">
        <v>280</v>
      </c>
      <c r="C5" s="13" t="s">
        <v>30</v>
      </c>
      <c r="D5" s="13">
        <v>1200</v>
      </c>
      <c r="E5" s="13">
        <v>3.72748</v>
      </c>
      <c r="F5" s="13">
        <v>0.313874</v>
      </c>
    </row>
    <row r="6" spans="1:6">
      <c r="A6" s="13" t="s">
        <v>34</v>
      </c>
      <c r="B6" s="13" t="s">
        <v>280</v>
      </c>
      <c r="C6" s="13" t="s">
        <v>53</v>
      </c>
      <c r="D6" s="13">
        <v>1200</v>
      </c>
      <c r="E6" s="13">
        <v>3.1095</v>
      </c>
      <c r="F6" s="13">
        <v>0.418618</v>
      </c>
    </row>
    <row r="7" spans="1:6">
      <c r="A7" s="13" t="s">
        <v>34</v>
      </c>
      <c r="B7" s="13" t="s">
        <v>280</v>
      </c>
      <c r="C7" s="13" t="s">
        <v>41</v>
      </c>
      <c r="D7" s="13">
        <v>1200</v>
      </c>
      <c r="E7" s="13">
        <v>3.1095</v>
      </c>
      <c r="F7" s="13">
        <v>0.398579</v>
      </c>
    </row>
    <row r="8" spans="1:6">
      <c r="A8" s="13" t="s">
        <v>34</v>
      </c>
      <c r="B8" s="13" t="s">
        <v>280</v>
      </c>
      <c r="C8" s="13" t="s">
        <v>36</v>
      </c>
      <c r="D8" s="13">
        <v>1200</v>
      </c>
      <c r="E8" s="13">
        <v>3.1095</v>
      </c>
      <c r="F8" s="13">
        <v>0.389477</v>
      </c>
    </row>
    <row r="9" spans="1:6">
      <c r="A9" s="13" t="s">
        <v>34</v>
      </c>
      <c r="B9" s="13" t="s">
        <v>280</v>
      </c>
      <c r="C9" s="13" t="s">
        <v>284</v>
      </c>
      <c r="D9" s="13">
        <v>1200</v>
      </c>
      <c r="E9" s="13">
        <v>3.72748</v>
      </c>
      <c r="F9" s="13">
        <v>0.322535</v>
      </c>
    </row>
    <row r="10" spans="1:6">
      <c r="A10" s="13" t="s">
        <v>34</v>
      </c>
      <c r="B10" s="13" t="s">
        <v>280</v>
      </c>
      <c r="C10" s="13" t="s">
        <v>74</v>
      </c>
      <c r="D10" s="13">
        <v>1200</v>
      </c>
      <c r="E10" s="13">
        <v>3.72748</v>
      </c>
      <c r="F10" s="13">
        <v>0.344156</v>
      </c>
    </row>
    <row r="11" spans="1:6">
      <c r="A11" s="13" t="s">
        <v>34</v>
      </c>
      <c r="B11" s="13" t="s">
        <v>280</v>
      </c>
      <c r="C11" s="13" t="s">
        <v>27</v>
      </c>
      <c r="D11" s="13">
        <v>1200</v>
      </c>
      <c r="E11" s="13">
        <v>3.72748</v>
      </c>
      <c r="F11" s="13">
        <v>0.356451</v>
      </c>
    </row>
    <row r="12" spans="1:6">
      <c r="A12" s="13" t="s">
        <v>34</v>
      </c>
      <c r="B12" s="13" t="s">
        <v>280</v>
      </c>
      <c r="C12" s="13" t="s">
        <v>20</v>
      </c>
      <c r="D12" s="13">
        <v>1200</v>
      </c>
      <c r="E12" s="13">
        <v>3.72748</v>
      </c>
      <c r="F12" s="13">
        <v>0.332331</v>
      </c>
    </row>
    <row r="13" spans="1:6">
      <c r="A13" s="13" t="s">
        <v>34</v>
      </c>
      <c r="B13" s="13" t="s">
        <v>280</v>
      </c>
      <c r="C13" s="13" t="s">
        <v>50</v>
      </c>
      <c r="D13" s="13">
        <v>1200</v>
      </c>
      <c r="E13" s="13">
        <v>3.72748</v>
      </c>
      <c r="F13" s="13">
        <v>0.460575</v>
      </c>
    </row>
    <row r="14" spans="1:6">
      <c r="A14" s="13" t="s">
        <v>34</v>
      </c>
      <c r="B14" s="13" t="s">
        <v>280</v>
      </c>
      <c r="C14" s="13" t="s">
        <v>285</v>
      </c>
      <c r="D14" s="13">
        <v>1200</v>
      </c>
      <c r="E14" s="13">
        <v>3.72748</v>
      </c>
      <c r="F14" s="13">
        <v>0.398893</v>
      </c>
    </row>
    <row r="15" spans="1:6">
      <c r="A15" s="13" t="s">
        <v>34</v>
      </c>
      <c r="B15" s="13" t="s">
        <v>280</v>
      </c>
      <c r="C15" s="13" t="s">
        <v>286</v>
      </c>
      <c r="D15" s="13">
        <v>1200</v>
      </c>
      <c r="E15" s="13">
        <v>3.72748</v>
      </c>
      <c r="F15" s="13">
        <v>0.347454</v>
      </c>
    </row>
    <row r="16" spans="1:6">
      <c r="A16" s="13" t="s">
        <v>34</v>
      </c>
      <c r="B16" s="13" t="s">
        <v>280</v>
      </c>
      <c r="C16" s="13" t="s">
        <v>287</v>
      </c>
      <c r="D16" s="13">
        <v>1200</v>
      </c>
      <c r="E16" s="13">
        <v>3.72748</v>
      </c>
      <c r="F16" s="13">
        <v>0.333633</v>
      </c>
    </row>
    <row r="17" spans="1:6">
      <c r="A17" s="13" t="s">
        <v>34</v>
      </c>
      <c r="B17" s="13" t="s">
        <v>280</v>
      </c>
      <c r="C17" s="13" t="s">
        <v>23</v>
      </c>
      <c r="D17" s="13">
        <v>1200</v>
      </c>
      <c r="E17" s="13">
        <v>3.72748</v>
      </c>
      <c r="F17" s="13">
        <v>0.322121</v>
      </c>
    </row>
    <row r="18" spans="1:6">
      <c r="A18" s="13" t="s">
        <v>34</v>
      </c>
      <c r="B18" s="13" t="s">
        <v>280</v>
      </c>
      <c r="C18" s="13" t="s">
        <v>150</v>
      </c>
      <c r="D18" s="13">
        <v>1200</v>
      </c>
      <c r="E18" s="13">
        <v>3.1095</v>
      </c>
      <c r="F18" s="13">
        <v>0.452341</v>
      </c>
    </row>
    <row r="19" spans="1:6">
      <c r="A19" s="13" t="s">
        <v>34</v>
      </c>
      <c r="B19" s="13" t="s">
        <v>280</v>
      </c>
      <c r="C19" s="13" t="s">
        <v>123</v>
      </c>
      <c r="D19" s="13">
        <v>1200</v>
      </c>
      <c r="E19" s="13">
        <v>3.1095</v>
      </c>
      <c r="F19" s="13">
        <v>0.529544</v>
      </c>
    </row>
    <row r="20" spans="1:6">
      <c r="A20" s="13" t="s">
        <v>34</v>
      </c>
      <c r="B20" s="13" t="s">
        <v>280</v>
      </c>
      <c r="C20" s="13" t="s">
        <v>46</v>
      </c>
      <c r="D20" s="13">
        <v>1200</v>
      </c>
      <c r="E20" s="13">
        <v>3.1095</v>
      </c>
      <c r="F20" s="13">
        <v>0.468786</v>
      </c>
    </row>
    <row r="21" spans="1:6">
      <c r="A21" s="13" t="s">
        <v>34</v>
      </c>
      <c r="B21" s="13" t="s">
        <v>280</v>
      </c>
      <c r="C21" s="13" t="s">
        <v>56</v>
      </c>
      <c r="D21" s="13">
        <v>1200</v>
      </c>
      <c r="E21" s="13">
        <v>3.1095</v>
      </c>
      <c r="F21" s="13">
        <v>0.392378</v>
      </c>
    </row>
    <row r="22" spans="1:6">
      <c r="A22" s="13" t="s">
        <v>34</v>
      </c>
      <c r="B22" s="13" t="s">
        <v>280</v>
      </c>
      <c r="C22" s="13" t="s">
        <v>288</v>
      </c>
      <c r="D22" s="13">
        <v>1200</v>
      </c>
      <c r="E22" s="13">
        <v>3.1095</v>
      </c>
      <c r="F22" s="13">
        <v>0.398944</v>
      </c>
    </row>
    <row r="23" spans="1:6">
      <c r="A23" s="13" t="s">
        <v>34</v>
      </c>
      <c r="B23" s="13" t="s">
        <v>280</v>
      </c>
      <c r="C23" s="13" t="s">
        <v>39</v>
      </c>
      <c r="D23" s="13">
        <v>1200</v>
      </c>
      <c r="E23" s="13">
        <v>3.1095</v>
      </c>
      <c r="F23" s="13">
        <v>0.328329</v>
      </c>
    </row>
    <row r="24" spans="1:6">
      <c r="A24" s="13" t="s">
        <v>34</v>
      </c>
      <c r="B24" s="13" t="s">
        <v>280</v>
      </c>
      <c r="C24" s="13" t="s">
        <v>289</v>
      </c>
      <c r="D24" s="13">
        <v>1200</v>
      </c>
      <c r="E24" s="13">
        <v>3.72748</v>
      </c>
      <c r="F24" s="13">
        <v>0.347454</v>
      </c>
    </row>
    <row r="25" spans="1:6">
      <c r="A25" s="13" t="s">
        <v>34</v>
      </c>
      <c r="B25" s="13" t="s">
        <v>280</v>
      </c>
      <c r="C25" s="13" t="s">
        <v>290</v>
      </c>
      <c r="D25" s="13">
        <v>1200</v>
      </c>
      <c r="E25" s="13">
        <v>3.72748</v>
      </c>
      <c r="F25" s="13">
        <v>0.633629</v>
      </c>
    </row>
    <row r="26" spans="1:6">
      <c r="A26" s="13" t="s">
        <v>34</v>
      </c>
      <c r="B26" s="13" t="s">
        <v>280</v>
      </c>
      <c r="C26" s="13" t="s">
        <v>291</v>
      </c>
      <c r="D26" s="13">
        <v>1200</v>
      </c>
      <c r="E26" s="13">
        <v>3.72748</v>
      </c>
      <c r="F26" s="13">
        <v>0.387233</v>
      </c>
    </row>
    <row r="27" spans="1:6">
      <c r="A27" s="13" t="s">
        <v>34</v>
      </c>
      <c r="B27" s="13" t="s">
        <v>280</v>
      </c>
      <c r="C27" s="13" t="s">
        <v>292</v>
      </c>
      <c r="D27" s="13">
        <v>1200</v>
      </c>
      <c r="E27" s="13">
        <v>3.72748</v>
      </c>
      <c r="F27" s="13">
        <v>0.415612</v>
      </c>
    </row>
    <row r="28" spans="1:6">
      <c r="A28" s="13" t="s">
        <v>34</v>
      </c>
      <c r="B28" s="13" t="s">
        <v>293</v>
      </c>
      <c r="C28" s="13" t="s">
        <v>281</v>
      </c>
      <c r="D28" s="13">
        <v>1200</v>
      </c>
      <c r="E28" s="13">
        <v>3.150864</v>
      </c>
      <c r="F28" s="13">
        <v>0.113347</v>
      </c>
    </row>
    <row r="29" spans="1:6">
      <c r="A29" s="13" t="s">
        <v>34</v>
      </c>
      <c r="B29" s="13" t="s">
        <v>293</v>
      </c>
      <c r="C29" s="13" t="s">
        <v>282</v>
      </c>
      <c r="D29" s="13">
        <v>1200</v>
      </c>
      <c r="E29" s="13">
        <v>3.150864</v>
      </c>
      <c r="F29" s="13">
        <v>0.099483</v>
      </c>
    </row>
    <row r="30" spans="1:6">
      <c r="A30" s="13" t="s">
        <v>34</v>
      </c>
      <c r="B30" s="13" t="s">
        <v>293</v>
      </c>
      <c r="C30" s="13" t="s">
        <v>283</v>
      </c>
      <c r="D30" s="13">
        <v>1200</v>
      </c>
      <c r="E30" s="13">
        <v>3.150864</v>
      </c>
      <c r="F30" s="13">
        <v>0.108209</v>
      </c>
    </row>
    <row r="31" spans="1:6">
      <c r="A31" s="13" t="s">
        <v>34</v>
      </c>
      <c r="B31" s="13" t="s">
        <v>293</v>
      </c>
      <c r="C31" s="13" t="s">
        <v>53</v>
      </c>
      <c r="D31" s="13">
        <v>1200</v>
      </c>
      <c r="E31" s="13">
        <v>2.585422</v>
      </c>
      <c r="F31" s="13">
        <v>0.196954</v>
      </c>
    </row>
    <row r="32" spans="1:6">
      <c r="A32" s="13" t="s">
        <v>34</v>
      </c>
      <c r="B32" s="13" t="s">
        <v>293</v>
      </c>
      <c r="C32" s="13" t="s">
        <v>41</v>
      </c>
      <c r="D32" s="13">
        <v>1200</v>
      </c>
      <c r="E32" s="13">
        <v>2.585422</v>
      </c>
      <c r="F32" s="13">
        <v>0.130747</v>
      </c>
    </row>
    <row r="33" spans="1:6">
      <c r="A33" s="13" t="s">
        <v>34</v>
      </c>
      <c r="B33" s="13" t="s">
        <v>293</v>
      </c>
      <c r="C33" s="13" t="s">
        <v>36</v>
      </c>
      <c r="D33" s="13">
        <v>1200</v>
      </c>
      <c r="E33" s="13">
        <v>2.585422</v>
      </c>
      <c r="F33" s="13">
        <v>0.110932</v>
      </c>
    </row>
    <row r="34" spans="1:6">
      <c r="A34" s="13" t="s">
        <v>34</v>
      </c>
      <c r="B34" s="13" t="s">
        <v>293</v>
      </c>
      <c r="C34" s="13" t="s">
        <v>284</v>
      </c>
      <c r="D34" s="13">
        <v>1200</v>
      </c>
      <c r="E34" s="13">
        <v>3.150864</v>
      </c>
      <c r="F34" s="13">
        <v>0.103318</v>
      </c>
    </row>
    <row r="35" spans="1:6">
      <c r="A35" s="13" t="s">
        <v>34</v>
      </c>
      <c r="B35" s="13" t="s">
        <v>293</v>
      </c>
      <c r="C35" s="13" t="s">
        <v>74</v>
      </c>
      <c r="D35" s="13">
        <v>1200</v>
      </c>
      <c r="E35" s="13">
        <v>3.150864</v>
      </c>
      <c r="F35" s="13">
        <v>0.114077</v>
      </c>
    </row>
    <row r="36" spans="1:6">
      <c r="A36" s="13" t="s">
        <v>34</v>
      </c>
      <c r="B36" s="13" t="s">
        <v>293</v>
      </c>
      <c r="C36" s="13" t="s">
        <v>27</v>
      </c>
      <c r="D36" s="13">
        <v>1200</v>
      </c>
      <c r="E36" s="13">
        <v>3.150864</v>
      </c>
      <c r="F36" s="13">
        <v>0.089375</v>
      </c>
    </row>
    <row r="37" spans="1:6">
      <c r="A37" s="13" t="s">
        <v>34</v>
      </c>
      <c r="B37" s="13" t="s">
        <v>293</v>
      </c>
      <c r="C37" s="13" t="s">
        <v>20</v>
      </c>
      <c r="D37" s="13">
        <v>1200</v>
      </c>
      <c r="E37" s="13">
        <v>3.150864</v>
      </c>
      <c r="F37" s="13">
        <v>0.101918</v>
      </c>
    </row>
    <row r="38" spans="1:6">
      <c r="A38" s="13" t="s">
        <v>34</v>
      </c>
      <c r="B38" s="13" t="s">
        <v>293</v>
      </c>
      <c r="C38" s="13" t="s">
        <v>50</v>
      </c>
      <c r="D38" s="13">
        <v>1200</v>
      </c>
      <c r="E38" s="13">
        <v>3.150864</v>
      </c>
      <c r="F38" s="13">
        <v>0.182798</v>
      </c>
    </row>
    <row r="39" spans="1:6">
      <c r="A39" s="13" t="s">
        <v>34</v>
      </c>
      <c r="B39" s="13" t="s">
        <v>293</v>
      </c>
      <c r="C39" s="13" t="s">
        <v>285</v>
      </c>
      <c r="D39" s="13">
        <v>1200</v>
      </c>
      <c r="E39" s="13">
        <v>3.150864</v>
      </c>
      <c r="F39" s="13">
        <v>0.119232</v>
      </c>
    </row>
    <row r="40" spans="1:6">
      <c r="A40" s="13" t="s">
        <v>34</v>
      </c>
      <c r="B40" s="13" t="s">
        <v>293</v>
      </c>
      <c r="C40" s="13" t="s">
        <v>286</v>
      </c>
      <c r="D40" s="13">
        <v>1200</v>
      </c>
      <c r="E40" s="13">
        <v>3.150864</v>
      </c>
      <c r="F40" s="13">
        <v>0.10275</v>
      </c>
    </row>
    <row r="41" spans="1:6">
      <c r="A41" s="13" t="s">
        <v>34</v>
      </c>
      <c r="B41" s="13" t="s">
        <v>293</v>
      </c>
      <c r="C41" s="13" t="s">
        <v>287</v>
      </c>
      <c r="D41" s="13">
        <v>1200</v>
      </c>
      <c r="E41" s="13">
        <v>3.150864</v>
      </c>
      <c r="F41" s="13">
        <v>0.080411</v>
      </c>
    </row>
    <row r="42" spans="1:6">
      <c r="A42" s="13" t="s">
        <v>34</v>
      </c>
      <c r="B42" s="13" t="s">
        <v>293</v>
      </c>
      <c r="C42" s="13" t="s">
        <v>23</v>
      </c>
      <c r="D42" s="13">
        <v>1200</v>
      </c>
      <c r="E42" s="13">
        <v>3.150864</v>
      </c>
      <c r="F42" s="13">
        <v>0.095497</v>
      </c>
    </row>
    <row r="43" spans="1:6">
      <c r="A43" s="13" t="s">
        <v>34</v>
      </c>
      <c r="B43" s="13" t="s">
        <v>293</v>
      </c>
      <c r="C43" s="13" t="s">
        <v>294</v>
      </c>
      <c r="D43" s="13">
        <v>1200</v>
      </c>
      <c r="E43" s="13">
        <v>2.585422</v>
      </c>
      <c r="F43" s="13">
        <v>0.33984</v>
      </c>
    </row>
    <row r="44" spans="1:6">
      <c r="A44" s="13" t="s">
        <v>34</v>
      </c>
      <c r="B44" s="13" t="s">
        <v>293</v>
      </c>
      <c r="C44" s="13" t="s">
        <v>150</v>
      </c>
      <c r="D44" s="13">
        <v>1200</v>
      </c>
      <c r="E44" s="13">
        <v>2.585422</v>
      </c>
      <c r="F44" s="13">
        <v>0.182634</v>
      </c>
    </row>
    <row r="45" spans="1:6">
      <c r="A45" s="13" t="s">
        <v>34</v>
      </c>
      <c r="B45" s="13" t="s">
        <v>293</v>
      </c>
      <c r="C45" s="13" t="s">
        <v>123</v>
      </c>
      <c r="D45" s="13">
        <v>1200</v>
      </c>
      <c r="E45" s="13">
        <v>2.585422</v>
      </c>
      <c r="F45" s="13">
        <v>0.165235</v>
      </c>
    </row>
    <row r="46" spans="1:6">
      <c r="A46" s="13" t="s">
        <v>34</v>
      </c>
      <c r="B46" s="13" t="s">
        <v>293</v>
      </c>
      <c r="C46" s="13" t="s">
        <v>46</v>
      </c>
      <c r="D46" s="13">
        <v>1200</v>
      </c>
      <c r="E46" s="13">
        <v>2.585422</v>
      </c>
      <c r="F46" s="13">
        <v>0.140015</v>
      </c>
    </row>
    <row r="47" spans="1:6">
      <c r="A47" s="13" t="s">
        <v>34</v>
      </c>
      <c r="B47" s="13" t="s">
        <v>293</v>
      </c>
      <c r="C47" s="13" t="s">
        <v>56</v>
      </c>
      <c r="D47" s="13">
        <v>1200</v>
      </c>
      <c r="E47" s="13">
        <v>2.585422</v>
      </c>
      <c r="F47" s="13">
        <v>0.112601</v>
      </c>
    </row>
    <row r="48" spans="1:6">
      <c r="A48" s="13" t="s">
        <v>34</v>
      </c>
      <c r="B48" s="13" t="s">
        <v>293</v>
      </c>
      <c r="C48" s="13" t="s">
        <v>288</v>
      </c>
      <c r="D48" s="13">
        <v>1200</v>
      </c>
      <c r="E48" s="13">
        <v>2.585422</v>
      </c>
      <c r="F48" s="13">
        <v>0.093344</v>
      </c>
    </row>
    <row r="49" spans="1:6">
      <c r="A49" s="13" t="s">
        <v>34</v>
      </c>
      <c r="B49" s="13" t="s">
        <v>293</v>
      </c>
      <c r="C49" s="13" t="s">
        <v>39</v>
      </c>
      <c r="D49" s="13">
        <v>1200</v>
      </c>
      <c r="E49" s="13">
        <v>2.585422</v>
      </c>
      <c r="F49" s="13">
        <v>0.088342</v>
      </c>
    </row>
    <row r="50" spans="1:6">
      <c r="A50" s="13" t="s">
        <v>34</v>
      </c>
      <c r="B50" s="13" t="s">
        <v>293</v>
      </c>
      <c r="C50" s="13" t="s">
        <v>289</v>
      </c>
      <c r="D50" s="13">
        <v>1200</v>
      </c>
      <c r="E50" s="13">
        <v>3.150864</v>
      </c>
      <c r="F50" s="13">
        <v>0.10275</v>
      </c>
    </row>
    <row r="51" spans="1:6">
      <c r="A51" s="13" t="s">
        <v>34</v>
      </c>
      <c r="B51" s="13" t="s">
        <v>293</v>
      </c>
      <c r="C51" s="13" t="s">
        <v>290</v>
      </c>
      <c r="D51" s="13">
        <v>1200</v>
      </c>
      <c r="E51" s="13">
        <v>3.150864</v>
      </c>
      <c r="F51" s="13">
        <v>0.14919</v>
      </c>
    </row>
    <row r="52" spans="1:6">
      <c r="A52" s="13" t="s">
        <v>34</v>
      </c>
      <c r="B52" s="13" t="s">
        <v>293</v>
      </c>
      <c r="C52" s="13" t="s">
        <v>291</v>
      </c>
      <c r="D52" s="13">
        <v>1200</v>
      </c>
      <c r="E52" s="13">
        <v>3.150864</v>
      </c>
      <c r="F52" s="13">
        <v>0.127286</v>
      </c>
    </row>
    <row r="53" spans="1:6">
      <c r="A53" s="13" t="s">
        <v>34</v>
      </c>
      <c r="B53" s="13" t="s">
        <v>293</v>
      </c>
      <c r="C53" s="13" t="s">
        <v>292</v>
      </c>
      <c r="D53" s="13">
        <v>1200</v>
      </c>
      <c r="E53" s="13">
        <v>3.150864</v>
      </c>
      <c r="F53" s="13">
        <v>0.072113</v>
      </c>
    </row>
    <row r="54" spans="1:6">
      <c r="A54" s="13" t="s">
        <v>34</v>
      </c>
      <c r="B54" s="13" t="s">
        <v>295</v>
      </c>
      <c r="C54" s="13" t="s">
        <v>281</v>
      </c>
      <c r="D54" s="13">
        <v>1200</v>
      </c>
      <c r="E54" s="13">
        <v>2.766943</v>
      </c>
      <c r="F54" s="13">
        <v>0.088748</v>
      </c>
    </row>
    <row r="55" spans="1:6">
      <c r="A55" s="13" t="s">
        <v>34</v>
      </c>
      <c r="B55" s="13" t="s">
        <v>295</v>
      </c>
      <c r="C55" s="13" t="s">
        <v>282</v>
      </c>
      <c r="D55" s="13">
        <v>1200</v>
      </c>
      <c r="E55" s="13">
        <v>2.766943</v>
      </c>
      <c r="F55" s="13">
        <v>0.068239</v>
      </c>
    </row>
    <row r="56" spans="1:6">
      <c r="A56" s="13" t="s">
        <v>34</v>
      </c>
      <c r="B56" s="13" t="s">
        <v>295</v>
      </c>
      <c r="C56" s="13" t="s">
        <v>283</v>
      </c>
      <c r="D56" s="13">
        <v>1200</v>
      </c>
      <c r="E56" s="13">
        <v>2.766943</v>
      </c>
      <c r="F56" s="13">
        <v>0.061787</v>
      </c>
    </row>
    <row r="57" spans="1:6">
      <c r="A57" s="13" t="s">
        <v>34</v>
      </c>
      <c r="B57" s="13" t="s">
        <v>295</v>
      </c>
      <c r="C57" s="13" t="s">
        <v>41</v>
      </c>
      <c r="D57" s="13">
        <v>1200</v>
      </c>
      <c r="E57" s="13">
        <v>2.476842</v>
      </c>
      <c r="F57" s="13">
        <v>0.166019</v>
      </c>
    </row>
    <row r="58" spans="1:6">
      <c r="A58" s="13" t="s">
        <v>34</v>
      </c>
      <c r="B58" s="13" t="s">
        <v>295</v>
      </c>
      <c r="C58" s="13" t="s">
        <v>36</v>
      </c>
      <c r="D58" s="13">
        <v>1200</v>
      </c>
      <c r="E58" s="13">
        <v>2.476842</v>
      </c>
      <c r="F58" s="13">
        <v>0.114801</v>
      </c>
    </row>
    <row r="59" spans="1:6">
      <c r="A59" s="13" t="s">
        <v>34</v>
      </c>
      <c r="B59" s="13" t="s">
        <v>295</v>
      </c>
      <c r="C59" s="13" t="s">
        <v>284</v>
      </c>
      <c r="D59" s="13">
        <v>1200</v>
      </c>
      <c r="E59" s="13">
        <v>2.766943</v>
      </c>
      <c r="F59" s="13">
        <v>0.109116</v>
      </c>
    </row>
    <row r="60" spans="1:6">
      <c r="A60" s="13" t="s">
        <v>34</v>
      </c>
      <c r="B60" s="13" t="s">
        <v>295</v>
      </c>
      <c r="C60" s="13" t="s">
        <v>74</v>
      </c>
      <c r="D60" s="13">
        <v>1200</v>
      </c>
      <c r="E60" s="13">
        <v>2.766943</v>
      </c>
      <c r="F60" s="13">
        <v>0.098002</v>
      </c>
    </row>
    <row r="61" spans="1:6">
      <c r="A61" s="13" t="s">
        <v>34</v>
      </c>
      <c r="B61" s="13" t="s">
        <v>295</v>
      </c>
      <c r="C61" s="13" t="s">
        <v>27</v>
      </c>
      <c r="D61" s="13">
        <v>1200</v>
      </c>
      <c r="E61" s="13">
        <v>2.766943</v>
      </c>
      <c r="F61" s="13">
        <v>0.089203</v>
      </c>
    </row>
    <row r="62" spans="1:6">
      <c r="A62" s="13" t="s">
        <v>34</v>
      </c>
      <c r="B62" s="13" t="s">
        <v>295</v>
      </c>
      <c r="C62" s="13" t="s">
        <v>20</v>
      </c>
      <c r="D62" s="13">
        <v>1200</v>
      </c>
      <c r="E62" s="13">
        <v>2.766943</v>
      </c>
      <c r="F62" s="13">
        <v>0.078125</v>
      </c>
    </row>
    <row r="63" spans="1:6">
      <c r="A63" s="13" t="s">
        <v>34</v>
      </c>
      <c r="B63" s="13" t="s">
        <v>295</v>
      </c>
      <c r="C63" s="13" t="s">
        <v>50</v>
      </c>
      <c r="D63" s="13">
        <v>1200</v>
      </c>
      <c r="E63" s="13">
        <v>2.766943</v>
      </c>
      <c r="F63" s="13">
        <v>0.11563</v>
      </c>
    </row>
    <row r="64" spans="1:6">
      <c r="A64" s="13" t="s">
        <v>34</v>
      </c>
      <c r="B64" s="13" t="s">
        <v>295</v>
      </c>
      <c r="C64" s="13" t="s">
        <v>285</v>
      </c>
      <c r="D64" s="13">
        <v>1200</v>
      </c>
      <c r="E64" s="13">
        <v>2.766943</v>
      </c>
      <c r="F64" s="13">
        <v>0.096777</v>
      </c>
    </row>
    <row r="65" spans="1:6">
      <c r="A65" s="13" t="s">
        <v>34</v>
      </c>
      <c r="B65" s="13" t="s">
        <v>295</v>
      </c>
      <c r="C65" s="13" t="s">
        <v>286</v>
      </c>
      <c r="D65" s="13">
        <v>1200</v>
      </c>
      <c r="E65" s="13">
        <v>2.766943</v>
      </c>
      <c r="F65" s="13">
        <v>0.083026</v>
      </c>
    </row>
    <row r="66" spans="1:6">
      <c r="A66" s="13" t="s">
        <v>34</v>
      </c>
      <c r="B66" s="13" t="s">
        <v>295</v>
      </c>
      <c r="C66" s="13" t="s">
        <v>287</v>
      </c>
      <c r="D66" s="13">
        <v>1200</v>
      </c>
      <c r="E66" s="13">
        <v>2.766943</v>
      </c>
      <c r="F66" s="13">
        <v>0.069887</v>
      </c>
    </row>
    <row r="67" spans="1:6">
      <c r="A67" s="13" t="s">
        <v>34</v>
      </c>
      <c r="B67" s="13" t="s">
        <v>295</v>
      </c>
      <c r="C67" s="13" t="s">
        <v>23</v>
      </c>
      <c r="D67" s="13">
        <v>1200</v>
      </c>
      <c r="E67" s="13">
        <v>2.766943</v>
      </c>
      <c r="F67" s="13">
        <v>0.06974</v>
      </c>
    </row>
    <row r="68" spans="1:6">
      <c r="A68" s="13" t="s">
        <v>34</v>
      </c>
      <c r="B68" s="13" t="s">
        <v>295</v>
      </c>
      <c r="C68" s="13" t="s">
        <v>150</v>
      </c>
      <c r="D68" s="13">
        <v>1200</v>
      </c>
      <c r="E68" s="13">
        <v>2.476842</v>
      </c>
      <c r="F68" s="13">
        <v>0.223748</v>
      </c>
    </row>
    <row r="69" spans="1:6">
      <c r="A69" s="13" t="s">
        <v>34</v>
      </c>
      <c r="B69" s="13" t="s">
        <v>295</v>
      </c>
      <c r="C69" s="13" t="s">
        <v>123</v>
      </c>
      <c r="D69" s="13">
        <v>1200</v>
      </c>
      <c r="E69" s="13">
        <v>2.476842</v>
      </c>
      <c r="F69" s="13">
        <v>0.187896</v>
      </c>
    </row>
    <row r="70" spans="1:6">
      <c r="A70" s="13" t="s">
        <v>34</v>
      </c>
      <c r="B70" s="13" t="s">
        <v>295</v>
      </c>
      <c r="C70" s="13" t="s">
        <v>46</v>
      </c>
      <c r="D70" s="13">
        <v>1200</v>
      </c>
      <c r="E70" s="13">
        <v>2.476842</v>
      </c>
      <c r="F70" s="13">
        <v>0.135832</v>
      </c>
    </row>
    <row r="71" spans="1:6">
      <c r="A71" s="13" t="s">
        <v>34</v>
      </c>
      <c r="B71" s="13" t="s">
        <v>295</v>
      </c>
      <c r="C71" s="13" t="s">
        <v>56</v>
      </c>
      <c r="D71" s="13">
        <v>1200</v>
      </c>
      <c r="E71" s="13">
        <v>2.476842</v>
      </c>
      <c r="F71" s="13">
        <v>0.132357</v>
      </c>
    </row>
    <row r="72" spans="1:6">
      <c r="A72" s="13" t="s">
        <v>34</v>
      </c>
      <c r="B72" s="13" t="s">
        <v>295</v>
      </c>
      <c r="C72" s="13" t="s">
        <v>288</v>
      </c>
      <c r="D72" s="13">
        <v>1200</v>
      </c>
      <c r="E72" s="13">
        <v>2.476842</v>
      </c>
      <c r="F72" s="13">
        <v>0.125993</v>
      </c>
    </row>
    <row r="73" spans="1:6">
      <c r="A73" s="13" t="s">
        <v>34</v>
      </c>
      <c r="B73" s="13" t="s">
        <v>295</v>
      </c>
      <c r="C73" s="13" t="s">
        <v>39</v>
      </c>
      <c r="D73" s="13">
        <v>1200</v>
      </c>
      <c r="E73" s="13">
        <v>2.476842</v>
      </c>
      <c r="F73" s="13">
        <v>0.088566</v>
      </c>
    </row>
    <row r="74" spans="1:6">
      <c r="A74" s="13" t="s">
        <v>34</v>
      </c>
      <c r="B74" s="13" t="s">
        <v>295</v>
      </c>
      <c r="C74" s="13" t="s">
        <v>289</v>
      </c>
      <c r="D74" s="13">
        <v>1200</v>
      </c>
      <c r="E74" s="13">
        <v>2.766943</v>
      </c>
      <c r="F74" s="13">
        <v>0.083026</v>
      </c>
    </row>
    <row r="75" spans="1:6">
      <c r="A75" s="13" t="s">
        <v>34</v>
      </c>
      <c r="B75" s="13" t="s">
        <v>295</v>
      </c>
      <c r="C75" s="13" t="s">
        <v>290</v>
      </c>
      <c r="D75" s="13">
        <v>1200</v>
      </c>
      <c r="E75" s="13">
        <v>2.766943</v>
      </c>
      <c r="F75" s="13">
        <v>0.097407</v>
      </c>
    </row>
    <row r="76" spans="1:6">
      <c r="A76" s="13" t="s">
        <v>34</v>
      </c>
      <c r="B76" s="13" t="s">
        <v>295</v>
      </c>
      <c r="C76" s="13" t="s">
        <v>291</v>
      </c>
      <c r="D76" s="13">
        <v>1200</v>
      </c>
      <c r="E76" s="13">
        <v>2.766943</v>
      </c>
      <c r="F76" s="13">
        <v>0.09338</v>
      </c>
    </row>
    <row r="77" spans="1:6">
      <c r="A77" s="13" t="s">
        <v>34</v>
      </c>
      <c r="B77" s="13" t="s">
        <v>295</v>
      </c>
      <c r="C77" s="13" t="s">
        <v>292</v>
      </c>
      <c r="D77" s="13">
        <v>1200</v>
      </c>
      <c r="E77" s="13">
        <v>2.766943</v>
      </c>
      <c r="F77" s="13">
        <v>0.073829</v>
      </c>
    </row>
    <row r="78" spans="1:6">
      <c r="A78" s="13" t="s">
        <v>34</v>
      </c>
      <c r="B78" s="13" t="s">
        <v>296</v>
      </c>
      <c r="C78" s="13" t="s">
        <v>297</v>
      </c>
      <c r="D78" s="13">
        <v>1200</v>
      </c>
      <c r="E78" s="13">
        <v>2.935246</v>
      </c>
      <c r="F78" s="13">
        <v>0.148214</v>
      </c>
    </row>
    <row r="79" spans="1:6">
      <c r="A79" s="13" t="s">
        <v>34</v>
      </c>
      <c r="B79" s="13" t="s">
        <v>296</v>
      </c>
      <c r="C79" s="13" t="s">
        <v>53</v>
      </c>
      <c r="D79" s="13">
        <v>1200</v>
      </c>
      <c r="E79" s="13">
        <v>2.935246</v>
      </c>
      <c r="F79" s="13">
        <v>0.11976</v>
      </c>
    </row>
    <row r="80" spans="1:6">
      <c r="A80" s="13" t="s">
        <v>34</v>
      </c>
      <c r="B80" s="13" t="s">
        <v>296</v>
      </c>
      <c r="C80" s="13" t="s">
        <v>294</v>
      </c>
      <c r="D80" s="13">
        <v>1200</v>
      </c>
      <c r="E80" s="13">
        <v>2.935246</v>
      </c>
      <c r="F80" s="13">
        <v>0.135443</v>
      </c>
    </row>
    <row r="81" spans="1:6">
      <c r="A81" s="13" t="s">
        <v>34</v>
      </c>
      <c r="B81" s="13" t="s">
        <v>298</v>
      </c>
      <c r="C81" s="13" t="s">
        <v>256</v>
      </c>
      <c r="D81" s="13">
        <v>1200</v>
      </c>
      <c r="E81" s="13">
        <v>7.861556</v>
      </c>
      <c r="F81" s="13">
        <v>6.203575</v>
      </c>
    </row>
    <row r="82" spans="1:6">
      <c r="A82" s="13" t="s">
        <v>34</v>
      </c>
      <c r="B82" s="13" t="s">
        <v>298</v>
      </c>
      <c r="C82" s="13" t="s">
        <v>257</v>
      </c>
      <c r="D82" s="13">
        <v>1200</v>
      </c>
      <c r="E82" s="13">
        <v>7.861556</v>
      </c>
      <c r="F82" s="13">
        <v>4.827918</v>
      </c>
    </row>
    <row r="83" spans="1:6">
      <c r="A83" s="13" t="s">
        <v>34</v>
      </c>
      <c r="B83" s="13" t="s">
        <v>298</v>
      </c>
      <c r="C83" s="13" t="s">
        <v>258</v>
      </c>
      <c r="D83" s="13">
        <v>1200</v>
      </c>
      <c r="E83" s="13">
        <v>7.861556</v>
      </c>
      <c r="F83" s="13">
        <v>4.56674</v>
      </c>
    </row>
    <row r="84" spans="1:6">
      <c r="A84" s="13" t="s">
        <v>34</v>
      </c>
      <c r="B84" s="13" t="s">
        <v>298</v>
      </c>
      <c r="C84" s="13" t="s">
        <v>260</v>
      </c>
      <c r="D84" s="13">
        <v>1200</v>
      </c>
      <c r="E84" s="13">
        <v>7.861556</v>
      </c>
      <c r="F84" s="13">
        <v>4.926919</v>
      </c>
    </row>
    <row r="85" spans="1:6">
      <c r="A85" s="13" t="s">
        <v>34</v>
      </c>
      <c r="B85" s="13" t="s">
        <v>298</v>
      </c>
      <c r="C85" s="13" t="s">
        <v>299</v>
      </c>
      <c r="D85" s="13">
        <v>1200</v>
      </c>
      <c r="E85" s="13">
        <v>7.861556</v>
      </c>
      <c r="F85" s="13">
        <v>4.305783</v>
      </c>
    </row>
    <row r="86" spans="1:6">
      <c r="A86" s="13" t="s">
        <v>34</v>
      </c>
      <c r="B86" s="13" t="s">
        <v>298</v>
      </c>
      <c r="C86" s="13" t="s">
        <v>263</v>
      </c>
      <c r="D86" s="13">
        <v>1200</v>
      </c>
      <c r="E86" s="13">
        <v>7.861556</v>
      </c>
      <c r="F86" s="13">
        <v>4.565014</v>
      </c>
    </row>
    <row r="87" spans="1:6">
      <c r="A87" s="13" t="s">
        <v>34</v>
      </c>
      <c r="B87" s="13" t="s">
        <v>298</v>
      </c>
      <c r="C87" s="13" t="s">
        <v>267</v>
      </c>
      <c r="D87" s="13">
        <v>1200</v>
      </c>
      <c r="E87" s="13">
        <v>7.861556</v>
      </c>
      <c r="F87" s="13">
        <v>4.926919</v>
      </c>
    </row>
    <row r="88" spans="1:6">
      <c r="A88" s="13" t="s">
        <v>34</v>
      </c>
      <c r="B88" s="13" t="s">
        <v>298</v>
      </c>
      <c r="C88" s="13" t="s">
        <v>268</v>
      </c>
      <c r="D88" s="13">
        <v>1200</v>
      </c>
      <c r="E88" s="13">
        <v>7.861556</v>
      </c>
      <c r="F88" s="13">
        <v>4.746964</v>
      </c>
    </row>
    <row r="89" spans="1:6">
      <c r="A89" s="13" t="s">
        <v>34</v>
      </c>
      <c r="B89" s="13" t="s">
        <v>298</v>
      </c>
      <c r="C89" s="13" t="s">
        <v>269</v>
      </c>
      <c r="D89" s="13">
        <v>1200</v>
      </c>
      <c r="E89" s="13">
        <v>7.861556</v>
      </c>
      <c r="F89" s="13">
        <v>4.862458</v>
      </c>
    </row>
    <row r="90" spans="1:6">
      <c r="A90" s="13" t="s">
        <v>34</v>
      </c>
      <c r="B90" s="13" t="s">
        <v>298</v>
      </c>
      <c r="C90" s="13" t="s">
        <v>270</v>
      </c>
      <c r="D90" s="13">
        <v>1200</v>
      </c>
      <c r="E90" s="13">
        <v>7.861556</v>
      </c>
      <c r="F90" s="13">
        <v>4.546964</v>
      </c>
    </row>
    <row r="91" spans="1:6">
      <c r="A91" s="13" t="s">
        <v>34</v>
      </c>
      <c r="B91" s="13" t="s">
        <v>300</v>
      </c>
      <c r="C91" s="13" t="s">
        <v>256</v>
      </c>
      <c r="D91" s="13">
        <v>1200</v>
      </c>
      <c r="E91" s="13">
        <v>5.541375</v>
      </c>
      <c r="F91" s="13">
        <v>1.068641</v>
      </c>
    </row>
    <row r="92" spans="1:6">
      <c r="A92" s="13" t="s">
        <v>34</v>
      </c>
      <c r="B92" s="13" t="s">
        <v>300</v>
      </c>
      <c r="C92" s="13" t="s">
        <v>257</v>
      </c>
      <c r="D92" s="13">
        <v>1200</v>
      </c>
      <c r="E92" s="13">
        <v>5.541375</v>
      </c>
      <c r="F92" s="13">
        <v>0.970337</v>
      </c>
    </row>
    <row r="93" spans="1:6">
      <c r="A93" s="13" t="s">
        <v>34</v>
      </c>
      <c r="B93" s="13" t="s">
        <v>300</v>
      </c>
      <c r="C93" s="13" t="s">
        <v>258</v>
      </c>
      <c r="D93" s="13">
        <v>1200</v>
      </c>
      <c r="E93" s="13">
        <v>5.541375</v>
      </c>
      <c r="F93" s="13">
        <v>0.989387</v>
      </c>
    </row>
    <row r="94" spans="1:6">
      <c r="A94" s="13" t="s">
        <v>34</v>
      </c>
      <c r="B94" s="13" t="s">
        <v>300</v>
      </c>
      <c r="C94" s="13" t="s">
        <v>106</v>
      </c>
      <c r="D94" s="13">
        <v>1200</v>
      </c>
      <c r="E94" s="13">
        <v>5.541375</v>
      </c>
      <c r="F94" s="13">
        <v>0.982883</v>
      </c>
    </row>
    <row r="95" spans="1:6">
      <c r="A95" s="13" t="s">
        <v>34</v>
      </c>
      <c r="B95" s="13" t="s">
        <v>300</v>
      </c>
      <c r="C95" s="13" t="s">
        <v>102</v>
      </c>
      <c r="D95" s="13">
        <v>1200</v>
      </c>
      <c r="E95" s="13">
        <v>5.541375</v>
      </c>
      <c r="F95" s="13">
        <v>1.38977</v>
      </c>
    </row>
    <row r="96" spans="1:6">
      <c r="A96" s="13" t="s">
        <v>34</v>
      </c>
      <c r="B96" s="13" t="s">
        <v>300</v>
      </c>
      <c r="C96" s="13" t="s">
        <v>86</v>
      </c>
      <c r="D96" s="13">
        <v>1200</v>
      </c>
      <c r="E96" s="13">
        <v>5.541375</v>
      </c>
      <c r="F96" s="13">
        <v>1.208154</v>
      </c>
    </row>
    <row r="97" spans="1:6">
      <c r="A97" s="13" t="s">
        <v>34</v>
      </c>
      <c r="B97" s="13" t="s">
        <v>300</v>
      </c>
      <c r="C97" s="13" t="s">
        <v>91</v>
      </c>
      <c r="D97" s="13">
        <v>1200</v>
      </c>
      <c r="E97" s="13">
        <v>5.541375</v>
      </c>
      <c r="F97" s="13">
        <v>1.10534</v>
      </c>
    </row>
    <row r="98" spans="1:6">
      <c r="A98" s="13" t="s">
        <v>34</v>
      </c>
      <c r="B98" s="13" t="s">
        <v>300</v>
      </c>
      <c r="C98" s="13" t="s">
        <v>88</v>
      </c>
      <c r="D98" s="13">
        <v>1200</v>
      </c>
      <c r="E98" s="13">
        <v>5.541375</v>
      </c>
      <c r="F98" s="13">
        <v>1.039521</v>
      </c>
    </row>
    <row r="99" spans="1:6">
      <c r="A99" s="13" t="s">
        <v>34</v>
      </c>
      <c r="B99" s="13" t="s">
        <v>300</v>
      </c>
      <c r="C99" s="13" t="s">
        <v>260</v>
      </c>
      <c r="D99" s="13">
        <v>1200</v>
      </c>
      <c r="E99" s="13">
        <v>5.541375</v>
      </c>
      <c r="F99" s="13">
        <v>1.094219</v>
      </c>
    </row>
    <row r="100" spans="1:6">
      <c r="A100" s="13" t="s">
        <v>34</v>
      </c>
      <c r="B100" s="13" t="s">
        <v>300</v>
      </c>
      <c r="C100" s="13" t="s">
        <v>299</v>
      </c>
      <c r="D100" s="13">
        <v>1200</v>
      </c>
      <c r="E100" s="13">
        <v>5.541375</v>
      </c>
      <c r="F100" s="13">
        <v>0.988684</v>
      </c>
    </row>
    <row r="101" spans="1:6">
      <c r="A101" s="13" t="s">
        <v>34</v>
      </c>
      <c r="B101" s="13" t="s">
        <v>300</v>
      </c>
      <c r="C101" s="13" t="s">
        <v>97</v>
      </c>
      <c r="D101" s="13">
        <v>1200</v>
      </c>
      <c r="E101" s="13">
        <v>5.541375</v>
      </c>
      <c r="F101" s="13">
        <v>0.997487</v>
      </c>
    </row>
    <row r="102" spans="1:6">
      <c r="A102" s="13" t="s">
        <v>34</v>
      </c>
      <c r="B102" s="13" t="s">
        <v>300</v>
      </c>
      <c r="C102" s="13" t="s">
        <v>267</v>
      </c>
      <c r="D102" s="13">
        <v>1200</v>
      </c>
      <c r="E102" s="13">
        <v>5.541375</v>
      </c>
      <c r="F102" s="13">
        <v>1.012864</v>
      </c>
    </row>
    <row r="103" spans="1:6">
      <c r="A103" s="13" t="s">
        <v>34</v>
      </c>
      <c r="B103" s="13" t="s">
        <v>300</v>
      </c>
      <c r="C103" s="13" t="s">
        <v>268</v>
      </c>
      <c r="D103" s="13">
        <v>1200</v>
      </c>
      <c r="E103" s="13">
        <v>5.541375</v>
      </c>
      <c r="F103" s="13">
        <v>0.988727</v>
      </c>
    </row>
    <row r="104" spans="1:6">
      <c r="A104" s="13" t="s">
        <v>34</v>
      </c>
      <c r="B104" s="13" t="s">
        <v>300</v>
      </c>
      <c r="C104" s="13" t="s">
        <v>269</v>
      </c>
      <c r="D104" s="13">
        <v>1200</v>
      </c>
      <c r="E104" s="13">
        <v>5.541375</v>
      </c>
      <c r="F104" s="13">
        <v>0.960706</v>
      </c>
    </row>
    <row r="105" spans="1:6">
      <c r="A105" s="13" t="s">
        <v>34</v>
      </c>
      <c r="B105" s="13" t="s">
        <v>300</v>
      </c>
      <c r="C105" s="13" t="s">
        <v>270</v>
      </c>
      <c r="D105" s="13">
        <v>1200</v>
      </c>
      <c r="E105" s="13">
        <v>5.541375</v>
      </c>
      <c r="F105" s="13">
        <v>0.904433</v>
      </c>
    </row>
    <row r="106" spans="1:6">
      <c r="A106" s="13" t="s">
        <v>34</v>
      </c>
      <c r="B106" s="13" t="s">
        <v>301</v>
      </c>
      <c r="C106" s="13" t="s">
        <v>256</v>
      </c>
      <c r="D106" s="13">
        <v>1200</v>
      </c>
      <c r="E106" s="13">
        <v>10.586702</v>
      </c>
      <c r="F106" s="13">
        <v>0.942812</v>
      </c>
    </row>
    <row r="107" spans="1:6">
      <c r="A107" s="13" t="s">
        <v>34</v>
      </c>
      <c r="B107" s="13" t="s">
        <v>301</v>
      </c>
      <c r="C107" s="13" t="s">
        <v>257</v>
      </c>
      <c r="D107" s="13">
        <v>1200</v>
      </c>
      <c r="E107" s="13">
        <v>10.586702</v>
      </c>
      <c r="F107" s="13">
        <v>0.822155</v>
      </c>
    </row>
    <row r="108" spans="1:6">
      <c r="A108" s="13" t="s">
        <v>34</v>
      </c>
      <c r="B108" s="13" t="s">
        <v>301</v>
      </c>
      <c r="C108" s="13" t="s">
        <v>258</v>
      </c>
      <c r="D108" s="13">
        <v>1200</v>
      </c>
      <c r="E108" s="13">
        <v>10.586702</v>
      </c>
      <c r="F108" s="13">
        <v>0.895136</v>
      </c>
    </row>
    <row r="109" spans="1:6">
      <c r="A109" s="13" t="s">
        <v>34</v>
      </c>
      <c r="B109" s="13" t="s">
        <v>301</v>
      </c>
      <c r="C109" s="13" t="s">
        <v>106</v>
      </c>
      <c r="D109" s="13">
        <v>1200</v>
      </c>
      <c r="E109" s="13">
        <v>10.586702</v>
      </c>
      <c r="F109" s="13">
        <v>0.853902</v>
      </c>
    </row>
    <row r="110" spans="1:6">
      <c r="A110" s="13" t="s">
        <v>34</v>
      </c>
      <c r="B110" s="13" t="s">
        <v>301</v>
      </c>
      <c r="C110" s="13" t="s">
        <v>263</v>
      </c>
      <c r="D110" s="13">
        <v>1200</v>
      </c>
      <c r="E110" s="13">
        <v>10.586702</v>
      </c>
      <c r="F110" s="13">
        <v>0.845175</v>
      </c>
    </row>
    <row r="111" spans="1:6">
      <c r="A111" s="13" t="s">
        <v>302</v>
      </c>
      <c r="B111" s="13" t="s">
        <v>280</v>
      </c>
      <c r="C111" s="13" t="s">
        <v>281</v>
      </c>
      <c r="D111" s="13">
        <v>1200</v>
      </c>
      <c r="E111" s="13">
        <v>3.034768</v>
      </c>
      <c r="F111" s="13">
        <v>0.323795</v>
      </c>
    </row>
    <row r="112" spans="1:6">
      <c r="A112" s="13" t="s">
        <v>302</v>
      </c>
      <c r="B112" s="13" t="s">
        <v>280</v>
      </c>
      <c r="C112" s="13" t="s">
        <v>282</v>
      </c>
      <c r="D112" s="13">
        <v>1200</v>
      </c>
      <c r="E112" s="13">
        <v>3.034768</v>
      </c>
      <c r="F112" s="13">
        <v>0.338934</v>
      </c>
    </row>
    <row r="113" spans="1:6">
      <c r="A113" s="13" t="s">
        <v>302</v>
      </c>
      <c r="B113" s="13" t="s">
        <v>280</v>
      </c>
      <c r="C113" s="13" t="s">
        <v>283</v>
      </c>
      <c r="D113" s="13">
        <v>1200</v>
      </c>
      <c r="E113" s="13">
        <v>3.034768</v>
      </c>
      <c r="F113" s="13">
        <v>0.370332</v>
      </c>
    </row>
    <row r="114" spans="1:6">
      <c r="A114" s="13" t="s">
        <v>302</v>
      </c>
      <c r="B114" s="13" t="s">
        <v>280</v>
      </c>
      <c r="C114" s="13" t="s">
        <v>30</v>
      </c>
      <c r="D114" s="13">
        <v>1200</v>
      </c>
      <c r="E114" s="13">
        <v>3.034768</v>
      </c>
      <c r="F114" s="13">
        <v>0.3257</v>
      </c>
    </row>
    <row r="115" spans="1:6">
      <c r="A115" s="13" t="s">
        <v>302</v>
      </c>
      <c r="B115" s="13" t="s">
        <v>280</v>
      </c>
      <c r="C115" s="13" t="s">
        <v>53</v>
      </c>
      <c r="D115" s="13">
        <v>1200</v>
      </c>
      <c r="E115" s="13">
        <v>2.971485</v>
      </c>
      <c r="F115" s="13">
        <v>0.612519</v>
      </c>
    </row>
    <row r="116" spans="1:6">
      <c r="A116" s="13" t="s">
        <v>302</v>
      </c>
      <c r="B116" s="13" t="s">
        <v>280</v>
      </c>
      <c r="C116" s="13" t="s">
        <v>41</v>
      </c>
      <c r="D116" s="13">
        <v>1200</v>
      </c>
      <c r="E116" s="13">
        <v>2.971485</v>
      </c>
      <c r="F116" s="13">
        <v>0.629585</v>
      </c>
    </row>
    <row r="117" spans="1:6">
      <c r="A117" s="13" t="s">
        <v>302</v>
      </c>
      <c r="B117" s="13" t="s">
        <v>280</v>
      </c>
      <c r="C117" s="13" t="s">
        <v>36</v>
      </c>
      <c r="D117" s="13">
        <v>1200</v>
      </c>
      <c r="E117" s="13">
        <v>2.971485</v>
      </c>
      <c r="F117" s="13">
        <v>0.536154</v>
      </c>
    </row>
    <row r="118" spans="1:6">
      <c r="A118" s="13" t="s">
        <v>302</v>
      </c>
      <c r="B118" s="13" t="s">
        <v>280</v>
      </c>
      <c r="C118" s="13" t="s">
        <v>284</v>
      </c>
      <c r="D118" s="13">
        <v>1200</v>
      </c>
      <c r="E118" s="13">
        <v>3.034768</v>
      </c>
      <c r="F118" s="13">
        <v>0.389385</v>
      </c>
    </row>
    <row r="119" spans="1:6">
      <c r="A119" s="13" t="s">
        <v>302</v>
      </c>
      <c r="B119" s="13" t="s">
        <v>280</v>
      </c>
      <c r="C119" s="13" t="s">
        <v>74</v>
      </c>
      <c r="D119" s="13">
        <v>1200</v>
      </c>
      <c r="E119" s="13">
        <v>3.034768</v>
      </c>
      <c r="F119" s="13">
        <v>0.424913</v>
      </c>
    </row>
    <row r="120" spans="1:6">
      <c r="A120" s="13" t="s">
        <v>302</v>
      </c>
      <c r="B120" s="13" t="s">
        <v>280</v>
      </c>
      <c r="C120" s="13" t="s">
        <v>27</v>
      </c>
      <c r="D120" s="13">
        <v>1200</v>
      </c>
      <c r="E120" s="13">
        <v>3.034768</v>
      </c>
      <c r="F120" s="13">
        <v>0.387872</v>
      </c>
    </row>
    <row r="121" spans="1:6">
      <c r="A121" s="13" t="s">
        <v>302</v>
      </c>
      <c r="B121" s="13" t="s">
        <v>280</v>
      </c>
      <c r="C121" s="13" t="s">
        <v>20</v>
      </c>
      <c r="D121" s="13">
        <v>1200</v>
      </c>
      <c r="E121" s="13">
        <v>3.034768</v>
      </c>
      <c r="F121" s="13">
        <v>0.405651</v>
      </c>
    </row>
    <row r="122" spans="1:6">
      <c r="A122" s="13" t="s">
        <v>302</v>
      </c>
      <c r="B122" s="13" t="s">
        <v>280</v>
      </c>
      <c r="C122" s="13" t="s">
        <v>50</v>
      </c>
      <c r="D122" s="13">
        <v>1200</v>
      </c>
      <c r="E122" s="13">
        <v>3.034768</v>
      </c>
      <c r="F122" s="13">
        <v>0.5224</v>
      </c>
    </row>
    <row r="123" spans="1:6">
      <c r="A123" s="13" t="s">
        <v>302</v>
      </c>
      <c r="B123" s="13" t="s">
        <v>280</v>
      </c>
      <c r="C123" s="13" t="s">
        <v>285</v>
      </c>
      <c r="D123" s="13">
        <v>1200</v>
      </c>
      <c r="E123" s="13">
        <v>3.034768</v>
      </c>
      <c r="F123" s="13">
        <v>0.468473</v>
      </c>
    </row>
    <row r="124" spans="1:6">
      <c r="A124" s="13" t="s">
        <v>302</v>
      </c>
      <c r="B124" s="13" t="s">
        <v>280</v>
      </c>
      <c r="C124" s="13" t="s">
        <v>286</v>
      </c>
      <c r="D124" s="13">
        <v>1200</v>
      </c>
      <c r="E124" s="13">
        <v>3.034768</v>
      </c>
      <c r="F124" s="13">
        <v>0.449047</v>
      </c>
    </row>
    <row r="125" spans="1:6">
      <c r="A125" s="13" t="s">
        <v>302</v>
      </c>
      <c r="B125" s="13" t="s">
        <v>280</v>
      </c>
      <c r="C125" s="13" t="s">
        <v>287</v>
      </c>
      <c r="D125" s="13">
        <v>1200</v>
      </c>
      <c r="E125" s="13">
        <v>3.034768</v>
      </c>
      <c r="F125" s="13">
        <v>0.35006</v>
      </c>
    </row>
    <row r="126" spans="1:6">
      <c r="A126" s="13" t="s">
        <v>302</v>
      </c>
      <c r="B126" s="13" t="s">
        <v>280</v>
      </c>
      <c r="C126" s="13" t="s">
        <v>23</v>
      </c>
      <c r="D126" s="13">
        <v>1200</v>
      </c>
      <c r="E126" s="13">
        <v>3.034768</v>
      </c>
      <c r="F126" s="13">
        <v>0.38817</v>
      </c>
    </row>
    <row r="127" spans="1:6">
      <c r="A127" s="13" t="s">
        <v>302</v>
      </c>
      <c r="B127" s="13" t="s">
        <v>280</v>
      </c>
      <c r="C127" s="13" t="s">
        <v>150</v>
      </c>
      <c r="D127" s="13">
        <v>1200</v>
      </c>
      <c r="E127" s="13">
        <v>2.971485</v>
      </c>
      <c r="F127" s="13">
        <v>0.869166</v>
      </c>
    </row>
    <row r="128" spans="1:6">
      <c r="A128" s="13" t="s">
        <v>302</v>
      </c>
      <c r="B128" s="13" t="s">
        <v>280</v>
      </c>
      <c r="C128" s="13" t="s">
        <v>123</v>
      </c>
      <c r="D128" s="13">
        <v>1200</v>
      </c>
      <c r="E128" s="13">
        <v>2.971485</v>
      </c>
      <c r="F128" s="13">
        <v>0.876673</v>
      </c>
    </row>
    <row r="129" spans="1:6">
      <c r="A129" s="13" t="s">
        <v>302</v>
      </c>
      <c r="B129" s="13" t="s">
        <v>280</v>
      </c>
      <c r="C129" s="13" t="s">
        <v>46</v>
      </c>
      <c r="D129" s="13">
        <v>1200</v>
      </c>
      <c r="E129" s="13">
        <v>2.971485</v>
      </c>
      <c r="F129" s="13">
        <v>0.579587</v>
      </c>
    </row>
    <row r="130" spans="1:6">
      <c r="A130" s="13" t="s">
        <v>302</v>
      </c>
      <c r="B130" s="13" t="s">
        <v>280</v>
      </c>
      <c r="C130" s="13" t="s">
        <v>56</v>
      </c>
      <c r="D130" s="13">
        <v>1200</v>
      </c>
      <c r="E130" s="13">
        <v>2.971485</v>
      </c>
      <c r="F130" s="13">
        <v>0.575747</v>
      </c>
    </row>
    <row r="131" spans="1:6">
      <c r="A131" s="13" t="s">
        <v>302</v>
      </c>
      <c r="B131" s="13" t="s">
        <v>280</v>
      </c>
      <c r="C131" s="13" t="s">
        <v>288</v>
      </c>
      <c r="D131" s="13">
        <v>1200</v>
      </c>
      <c r="E131" s="13">
        <v>2.971485</v>
      </c>
      <c r="F131" s="13">
        <v>0.551654</v>
      </c>
    </row>
    <row r="132" spans="1:6">
      <c r="A132" s="13" t="s">
        <v>302</v>
      </c>
      <c r="B132" s="13" t="s">
        <v>280</v>
      </c>
      <c r="C132" s="13" t="s">
        <v>39</v>
      </c>
      <c r="D132" s="13">
        <v>1200</v>
      </c>
      <c r="E132" s="13">
        <v>2.971485</v>
      </c>
      <c r="F132" s="13">
        <v>0.420431</v>
      </c>
    </row>
    <row r="133" spans="1:6">
      <c r="A133" s="13" t="s">
        <v>302</v>
      </c>
      <c r="B133" s="13" t="s">
        <v>280</v>
      </c>
      <c r="C133" s="13" t="s">
        <v>289</v>
      </c>
      <c r="D133" s="13">
        <v>1200</v>
      </c>
      <c r="E133" s="13">
        <v>3.034768</v>
      </c>
      <c r="F133" s="13">
        <v>0.449047</v>
      </c>
    </row>
    <row r="134" spans="1:6">
      <c r="A134" s="13" t="s">
        <v>302</v>
      </c>
      <c r="B134" s="13" t="s">
        <v>280</v>
      </c>
      <c r="C134" s="13" t="s">
        <v>290</v>
      </c>
      <c r="D134" s="13">
        <v>1200</v>
      </c>
      <c r="E134" s="13">
        <v>3.034768</v>
      </c>
      <c r="F134" s="13">
        <v>0.507405</v>
      </c>
    </row>
    <row r="135" spans="1:6">
      <c r="A135" s="13" t="s">
        <v>302</v>
      </c>
      <c r="B135" s="13" t="s">
        <v>280</v>
      </c>
      <c r="C135" s="13" t="s">
        <v>291</v>
      </c>
      <c r="D135" s="13">
        <v>1200</v>
      </c>
      <c r="E135" s="13">
        <v>3.034768</v>
      </c>
      <c r="F135" s="13">
        <v>0.428623</v>
      </c>
    </row>
    <row r="136" spans="1:6">
      <c r="A136" s="13" t="s">
        <v>302</v>
      </c>
      <c r="B136" s="13" t="s">
        <v>280</v>
      </c>
      <c r="C136" s="13" t="s">
        <v>292</v>
      </c>
      <c r="D136" s="13">
        <v>1200</v>
      </c>
      <c r="E136" s="13">
        <v>3.034768</v>
      </c>
      <c r="F136" s="13">
        <v>0.423253</v>
      </c>
    </row>
    <row r="137" spans="1:6">
      <c r="A137" s="13" t="s">
        <v>302</v>
      </c>
      <c r="B137" s="13" t="s">
        <v>293</v>
      </c>
      <c r="C137" s="13" t="s">
        <v>281</v>
      </c>
      <c r="D137" s="13">
        <v>1200</v>
      </c>
      <c r="E137" s="13">
        <v>2.761119</v>
      </c>
      <c r="F137" s="13">
        <v>0.105908</v>
      </c>
    </row>
    <row r="138" spans="1:6">
      <c r="A138" s="13" t="s">
        <v>302</v>
      </c>
      <c r="B138" s="13" t="s">
        <v>293</v>
      </c>
      <c r="C138" s="13" t="s">
        <v>282</v>
      </c>
      <c r="D138" s="13">
        <v>1200</v>
      </c>
      <c r="E138" s="13">
        <v>2.761119</v>
      </c>
      <c r="F138" s="13">
        <v>0.101038</v>
      </c>
    </row>
    <row r="139" spans="1:6">
      <c r="A139" s="13" t="s">
        <v>302</v>
      </c>
      <c r="B139" s="13" t="s">
        <v>293</v>
      </c>
      <c r="C139" s="13" t="s">
        <v>283</v>
      </c>
      <c r="D139" s="13">
        <v>1200</v>
      </c>
      <c r="E139" s="13">
        <v>2.761119</v>
      </c>
      <c r="F139" s="13">
        <v>0.138741</v>
      </c>
    </row>
    <row r="140" spans="1:6">
      <c r="A140" s="13" t="s">
        <v>302</v>
      </c>
      <c r="B140" s="13" t="s">
        <v>293</v>
      </c>
      <c r="C140" s="13" t="s">
        <v>53</v>
      </c>
      <c r="D140" s="13">
        <v>1200</v>
      </c>
      <c r="E140" s="13">
        <v>2.53985</v>
      </c>
      <c r="F140" s="13">
        <v>0.332657</v>
      </c>
    </row>
    <row r="141" spans="1:6">
      <c r="A141" s="13" t="s">
        <v>302</v>
      </c>
      <c r="B141" s="13" t="s">
        <v>293</v>
      </c>
      <c r="C141" s="13" t="s">
        <v>41</v>
      </c>
      <c r="D141" s="13">
        <v>1200</v>
      </c>
      <c r="E141" s="13">
        <v>2.53985</v>
      </c>
      <c r="F141" s="13">
        <v>0.271415</v>
      </c>
    </row>
    <row r="142" spans="1:6">
      <c r="A142" s="13" t="s">
        <v>302</v>
      </c>
      <c r="B142" s="13" t="s">
        <v>293</v>
      </c>
      <c r="C142" s="13" t="s">
        <v>36</v>
      </c>
      <c r="D142" s="13">
        <v>1200</v>
      </c>
      <c r="E142" s="13">
        <v>2.53985</v>
      </c>
      <c r="F142" s="13">
        <v>0.185951</v>
      </c>
    </row>
    <row r="143" spans="1:6">
      <c r="A143" s="13" t="s">
        <v>302</v>
      </c>
      <c r="B143" s="13" t="s">
        <v>293</v>
      </c>
      <c r="C143" s="13" t="s">
        <v>284</v>
      </c>
      <c r="D143" s="13">
        <v>1200</v>
      </c>
      <c r="E143" s="13">
        <v>2.761119</v>
      </c>
      <c r="F143" s="13">
        <v>0.147607</v>
      </c>
    </row>
    <row r="144" spans="1:6">
      <c r="A144" s="13" t="s">
        <v>302</v>
      </c>
      <c r="B144" s="13" t="s">
        <v>293</v>
      </c>
      <c r="C144" s="13" t="s">
        <v>74</v>
      </c>
      <c r="D144" s="13">
        <v>1200</v>
      </c>
      <c r="E144" s="13">
        <v>2.761119</v>
      </c>
      <c r="F144" s="13">
        <v>0.162916</v>
      </c>
    </row>
    <row r="145" spans="1:6">
      <c r="A145" s="13" t="s">
        <v>302</v>
      </c>
      <c r="B145" s="13" t="s">
        <v>293</v>
      </c>
      <c r="C145" s="13" t="s">
        <v>27</v>
      </c>
      <c r="D145" s="13">
        <v>1200</v>
      </c>
      <c r="E145" s="13">
        <v>2.761119</v>
      </c>
      <c r="F145" s="13">
        <v>0.130352</v>
      </c>
    </row>
    <row r="146" spans="1:6">
      <c r="A146" s="13" t="s">
        <v>302</v>
      </c>
      <c r="B146" s="13" t="s">
        <v>293</v>
      </c>
      <c r="C146" s="13" t="s">
        <v>20</v>
      </c>
      <c r="D146" s="13">
        <v>1200</v>
      </c>
      <c r="E146" s="13">
        <v>2.761119</v>
      </c>
      <c r="F146" s="13">
        <v>0.117041</v>
      </c>
    </row>
    <row r="147" spans="1:6">
      <c r="A147" s="13" t="s">
        <v>302</v>
      </c>
      <c r="B147" s="13" t="s">
        <v>293</v>
      </c>
      <c r="C147" s="13" t="s">
        <v>50</v>
      </c>
      <c r="D147" s="13">
        <v>1200</v>
      </c>
      <c r="E147" s="13">
        <v>2.761119</v>
      </c>
      <c r="F147" s="13">
        <v>0.18147</v>
      </c>
    </row>
    <row r="148" spans="1:6">
      <c r="A148" s="13" t="s">
        <v>302</v>
      </c>
      <c r="B148" s="13" t="s">
        <v>293</v>
      </c>
      <c r="C148" s="13" t="s">
        <v>285</v>
      </c>
      <c r="D148" s="13">
        <v>1200</v>
      </c>
      <c r="E148" s="13">
        <v>2.761119</v>
      </c>
      <c r="F148" s="13">
        <v>0.130295</v>
      </c>
    </row>
    <row r="149" spans="1:6">
      <c r="A149" s="13" t="s">
        <v>302</v>
      </c>
      <c r="B149" s="13" t="s">
        <v>293</v>
      </c>
      <c r="C149" s="13" t="s">
        <v>286</v>
      </c>
      <c r="D149" s="13">
        <v>1200</v>
      </c>
      <c r="E149" s="13">
        <v>2.761119</v>
      </c>
      <c r="F149" s="13">
        <v>0.140647</v>
      </c>
    </row>
    <row r="150" spans="1:6">
      <c r="A150" s="13" t="s">
        <v>302</v>
      </c>
      <c r="B150" s="13" t="s">
        <v>293</v>
      </c>
      <c r="C150" s="13" t="s">
        <v>287</v>
      </c>
      <c r="D150" s="13">
        <v>1200</v>
      </c>
      <c r="E150" s="13">
        <v>2.761119</v>
      </c>
      <c r="F150" s="13">
        <v>0.107346</v>
      </c>
    </row>
    <row r="151" spans="1:6">
      <c r="A151" s="13" t="s">
        <v>302</v>
      </c>
      <c r="B151" s="13" t="s">
        <v>293</v>
      </c>
      <c r="C151" s="13" t="s">
        <v>23</v>
      </c>
      <c r="D151" s="13">
        <v>1200</v>
      </c>
      <c r="E151" s="13">
        <v>2.761119</v>
      </c>
      <c r="F151" s="13">
        <v>0.122071</v>
      </c>
    </row>
    <row r="152" spans="1:6">
      <c r="A152" s="13" t="s">
        <v>302</v>
      </c>
      <c r="B152" s="13" t="s">
        <v>293</v>
      </c>
      <c r="C152" s="13" t="s">
        <v>294</v>
      </c>
      <c r="D152" s="13">
        <v>1200</v>
      </c>
      <c r="E152" s="13">
        <v>2.53985</v>
      </c>
      <c r="F152" s="13">
        <v>0.281324</v>
      </c>
    </row>
    <row r="153" spans="1:6">
      <c r="A153" s="13" t="s">
        <v>302</v>
      </c>
      <c r="B153" s="13" t="s">
        <v>293</v>
      </c>
      <c r="C153" s="13" t="s">
        <v>150</v>
      </c>
      <c r="D153" s="13">
        <v>1200</v>
      </c>
      <c r="E153" s="13">
        <v>2.53985</v>
      </c>
      <c r="F153" s="13">
        <v>0.274047</v>
      </c>
    </row>
    <row r="154" spans="1:6">
      <c r="A154" s="13" t="s">
        <v>302</v>
      </c>
      <c r="B154" s="13" t="s">
        <v>293</v>
      </c>
      <c r="C154" s="13" t="s">
        <v>123</v>
      </c>
      <c r="D154" s="13">
        <v>1200</v>
      </c>
      <c r="E154" s="13">
        <v>2.53985</v>
      </c>
      <c r="F154" s="13">
        <v>0.306066</v>
      </c>
    </row>
    <row r="155" spans="1:6">
      <c r="A155" s="13" t="s">
        <v>302</v>
      </c>
      <c r="B155" s="13" t="s">
        <v>293</v>
      </c>
      <c r="C155" s="13" t="s">
        <v>46</v>
      </c>
      <c r="D155" s="13">
        <v>1200</v>
      </c>
      <c r="E155" s="13">
        <v>2.53985</v>
      </c>
      <c r="F155" s="13">
        <v>0.222088</v>
      </c>
    </row>
    <row r="156" spans="1:6">
      <c r="A156" s="13" t="s">
        <v>302</v>
      </c>
      <c r="B156" s="13" t="s">
        <v>293</v>
      </c>
      <c r="C156" s="13" t="s">
        <v>56</v>
      </c>
      <c r="D156" s="13">
        <v>1200</v>
      </c>
      <c r="E156" s="13">
        <v>2.53985</v>
      </c>
      <c r="F156" s="13">
        <v>0.161405</v>
      </c>
    </row>
    <row r="157" spans="1:6">
      <c r="A157" s="13" t="s">
        <v>302</v>
      </c>
      <c r="B157" s="13" t="s">
        <v>293</v>
      </c>
      <c r="C157" s="13" t="s">
        <v>288</v>
      </c>
      <c r="D157" s="13">
        <v>1200</v>
      </c>
      <c r="E157" s="13">
        <v>2.53985</v>
      </c>
      <c r="F157" s="13">
        <v>0.177061</v>
      </c>
    </row>
    <row r="158" spans="1:6">
      <c r="A158" s="13" t="s">
        <v>302</v>
      </c>
      <c r="B158" s="13" t="s">
        <v>293</v>
      </c>
      <c r="C158" s="13" t="s">
        <v>39</v>
      </c>
      <c r="D158" s="13">
        <v>1200</v>
      </c>
      <c r="E158" s="13">
        <v>2.53985</v>
      </c>
      <c r="F158" s="13">
        <v>0.127204</v>
      </c>
    </row>
    <row r="159" spans="1:6">
      <c r="A159" s="13" t="s">
        <v>302</v>
      </c>
      <c r="B159" s="13" t="s">
        <v>293</v>
      </c>
      <c r="C159" s="13" t="s">
        <v>289</v>
      </c>
      <c r="D159" s="13">
        <v>1200</v>
      </c>
      <c r="E159" s="13">
        <v>2.761119</v>
      </c>
      <c r="F159" s="13">
        <v>0.140647</v>
      </c>
    </row>
    <row r="160" spans="1:6">
      <c r="A160" s="13" t="s">
        <v>302</v>
      </c>
      <c r="B160" s="13" t="s">
        <v>293</v>
      </c>
      <c r="C160" s="13" t="s">
        <v>290</v>
      </c>
      <c r="D160" s="13">
        <v>1200</v>
      </c>
      <c r="E160" s="13">
        <v>2.761119</v>
      </c>
      <c r="F160" s="13">
        <v>0.156678</v>
      </c>
    </row>
    <row r="161" spans="1:6">
      <c r="A161" s="13" t="s">
        <v>302</v>
      </c>
      <c r="B161" s="13" t="s">
        <v>293</v>
      </c>
      <c r="C161" s="13" t="s">
        <v>291</v>
      </c>
      <c r="D161" s="13">
        <v>1200</v>
      </c>
      <c r="E161" s="13">
        <v>2.761119</v>
      </c>
      <c r="F161" s="13">
        <v>0.140647</v>
      </c>
    </row>
    <row r="162" spans="1:6">
      <c r="A162" s="13" t="s">
        <v>302</v>
      </c>
      <c r="B162" s="13" t="s">
        <v>293</v>
      </c>
      <c r="C162" s="13" t="s">
        <v>292</v>
      </c>
      <c r="D162" s="13">
        <v>1200</v>
      </c>
      <c r="E162" s="13">
        <v>2.761119</v>
      </c>
      <c r="F162" s="13">
        <v>0.112303</v>
      </c>
    </row>
    <row r="163" spans="1:6">
      <c r="A163" s="13" t="s">
        <v>302</v>
      </c>
      <c r="B163" s="13" t="s">
        <v>295</v>
      </c>
      <c r="C163" s="13" t="s">
        <v>281</v>
      </c>
      <c r="D163" s="13">
        <v>1200</v>
      </c>
      <c r="E163" s="13">
        <v>2.380535</v>
      </c>
      <c r="F163" s="13">
        <v>0.150551</v>
      </c>
    </row>
    <row r="164" spans="1:6">
      <c r="A164" s="13" t="s">
        <v>302</v>
      </c>
      <c r="B164" s="13" t="s">
        <v>295</v>
      </c>
      <c r="C164" s="13" t="s">
        <v>282</v>
      </c>
      <c r="D164" s="13">
        <v>1200</v>
      </c>
      <c r="E164" s="13">
        <v>2.380535</v>
      </c>
      <c r="F164" s="13">
        <v>0.090998</v>
      </c>
    </row>
    <row r="165" spans="1:6">
      <c r="A165" s="13" t="s">
        <v>302</v>
      </c>
      <c r="B165" s="13" t="s">
        <v>295</v>
      </c>
      <c r="C165" s="13" t="s">
        <v>283</v>
      </c>
      <c r="D165" s="13">
        <v>1200</v>
      </c>
      <c r="E165" s="13">
        <v>2.380535</v>
      </c>
      <c r="F165" s="13">
        <v>0.094278</v>
      </c>
    </row>
    <row r="166" spans="1:6">
      <c r="A166" s="13" t="s">
        <v>302</v>
      </c>
      <c r="B166" s="13" t="s">
        <v>295</v>
      </c>
      <c r="C166" s="13" t="s">
        <v>41</v>
      </c>
      <c r="D166" s="13">
        <v>1200</v>
      </c>
      <c r="E166" s="13">
        <v>2.735018</v>
      </c>
      <c r="F166" s="13">
        <v>0.298552</v>
      </c>
    </row>
    <row r="167" spans="1:6">
      <c r="A167" s="13" t="s">
        <v>302</v>
      </c>
      <c r="B167" s="13" t="s">
        <v>295</v>
      </c>
      <c r="C167" s="13" t="s">
        <v>36</v>
      </c>
      <c r="D167" s="13">
        <v>1200</v>
      </c>
      <c r="E167" s="13">
        <v>2.735018</v>
      </c>
      <c r="F167" s="13">
        <v>0.211</v>
      </c>
    </row>
    <row r="168" spans="1:6">
      <c r="A168" s="13" t="s">
        <v>302</v>
      </c>
      <c r="B168" s="13" t="s">
        <v>295</v>
      </c>
      <c r="C168" s="13" t="s">
        <v>284</v>
      </c>
      <c r="D168" s="13">
        <v>1200</v>
      </c>
      <c r="E168" s="13">
        <v>2.380535</v>
      </c>
      <c r="F168" s="13">
        <v>0.155645</v>
      </c>
    </row>
    <row r="169" spans="1:6">
      <c r="A169" s="13" t="s">
        <v>302</v>
      </c>
      <c r="B169" s="13" t="s">
        <v>295</v>
      </c>
      <c r="C169" s="13" t="s">
        <v>74</v>
      </c>
      <c r="D169" s="13">
        <v>1200</v>
      </c>
      <c r="E169" s="13">
        <v>2.380535</v>
      </c>
      <c r="F169" s="13">
        <v>0.140936</v>
      </c>
    </row>
    <row r="170" spans="1:6">
      <c r="A170" s="13" t="s">
        <v>302</v>
      </c>
      <c r="B170" s="13" t="s">
        <v>295</v>
      </c>
      <c r="C170" s="13" t="s">
        <v>27</v>
      </c>
      <c r="D170" s="13">
        <v>1200</v>
      </c>
      <c r="E170" s="13">
        <v>2.380535</v>
      </c>
      <c r="F170" s="13">
        <v>0.133155</v>
      </c>
    </row>
    <row r="171" spans="1:6">
      <c r="A171" s="13" t="s">
        <v>302</v>
      </c>
      <c r="B171" s="13" t="s">
        <v>295</v>
      </c>
      <c r="C171" s="13" t="s">
        <v>20</v>
      </c>
      <c r="D171" s="13">
        <v>1200</v>
      </c>
      <c r="E171" s="13">
        <v>2.380535</v>
      </c>
      <c r="F171" s="13">
        <v>0.129546</v>
      </c>
    </row>
    <row r="172" spans="1:6">
      <c r="A172" s="13" t="s">
        <v>302</v>
      </c>
      <c r="B172" s="13" t="s">
        <v>295</v>
      </c>
      <c r="C172" s="13" t="s">
        <v>50</v>
      </c>
      <c r="D172" s="13">
        <v>1200</v>
      </c>
      <c r="E172" s="13">
        <v>2.380535</v>
      </c>
      <c r="F172" s="13">
        <v>0.169122</v>
      </c>
    </row>
    <row r="173" spans="1:6">
      <c r="A173" s="13" t="s">
        <v>302</v>
      </c>
      <c r="B173" s="13" t="s">
        <v>295</v>
      </c>
      <c r="C173" s="13" t="s">
        <v>285</v>
      </c>
      <c r="D173" s="13">
        <v>1200</v>
      </c>
      <c r="E173" s="13">
        <v>2.380535</v>
      </c>
      <c r="F173" s="13">
        <v>0.155615</v>
      </c>
    </row>
    <row r="174" spans="1:6">
      <c r="A174" s="13" t="s">
        <v>302</v>
      </c>
      <c r="B174" s="13" t="s">
        <v>295</v>
      </c>
      <c r="C174" s="13" t="s">
        <v>286</v>
      </c>
      <c r="D174" s="13">
        <v>1200</v>
      </c>
      <c r="E174" s="13">
        <v>2.380535</v>
      </c>
      <c r="F174" s="13">
        <v>0.129676</v>
      </c>
    </row>
    <row r="175" spans="1:6">
      <c r="A175" s="13" t="s">
        <v>302</v>
      </c>
      <c r="B175" s="13" t="s">
        <v>295</v>
      </c>
      <c r="C175" s="13" t="s">
        <v>287</v>
      </c>
      <c r="D175" s="13">
        <v>1200</v>
      </c>
      <c r="E175" s="13">
        <v>2.380535</v>
      </c>
      <c r="F175" s="13">
        <v>0.100683</v>
      </c>
    </row>
    <row r="176" spans="1:6">
      <c r="A176" s="13" t="s">
        <v>302</v>
      </c>
      <c r="B176" s="13" t="s">
        <v>295</v>
      </c>
      <c r="C176" s="13" t="s">
        <v>23</v>
      </c>
      <c r="D176" s="13">
        <v>1200</v>
      </c>
      <c r="E176" s="13">
        <v>2.380535</v>
      </c>
      <c r="F176" s="13">
        <v>0.092639</v>
      </c>
    </row>
    <row r="177" spans="1:6">
      <c r="A177" s="13" t="s">
        <v>302</v>
      </c>
      <c r="B177" s="13" t="s">
        <v>295</v>
      </c>
      <c r="C177" s="13" t="s">
        <v>150</v>
      </c>
      <c r="D177" s="13">
        <v>1200</v>
      </c>
      <c r="E177" s="13">
        <v>2.735018</v>
      </c>
      <c r="F177" s="13">
        <v>0.361128</v>
      </c>
    </row>
    <row r="178" spans="1:6">
      <c r="A178" s="13" t="s">
        <v>302</v>
      </c>
      <c r="B178" s="13" t="s">
        <v>295</v>
      </c>
      <c r="C178" s="13" t="s">
        <v>123</v>
      </c>
      <c r="D178" s="13">
        <v>1200</v>
      </c>
      <c r="E178" s="13">
        <v>2.735018</v>
      </c>
      <c r="F178" s="13">
        <v>0.355152</v>
      </c>
    </row>
    <row r="179" spans="1:6">
      <c r="A179" s="13" t="s">
        <v>302</v>
      </c>
      <c r="B179" s="13" t="s">
        <v>295</v>
      </c>
      <c r="C179" s="13" t="s">
        <v>46</v>
      </c>
      <c r="D179" s="13">
        <v>1200</v>
      </c>
      <c r="E179" s="13">
        <v>2.735018</v>
      </c>
      <c r="F179" s="13">
        <v>0.230145</v>
      </c>
    </row>
    <row r="180" spans="1:6">
      <c r="A180" s="13" t="s">
        <v>302</v>
      </c>
      <c r="B180" s="13" t="s">
        <v>295</v>
      </c>
      <c r="C180" s="13" t="s">
        <v>56</v>
      </c>
      <c r="D180" s="13">
        <v>1200</v>
      </c>
      <c r="E180" s="13">
        <v>2.735018</v>
      </c>
      <c r="F180" s="13">
        <v>0.222493</v>
      </c>
    </row>
    <row r="181" spans="1:6">
      <c r="A181" s="13" t="s">
        <v>302</v>
      </c>
      <c r="B181" s="13" t="s">
        <v>295</v>
      </c>
      <c r="C181" s="13" t="s">
        <v>288</v>
      </c>
      <c r="D181" s="13">
        <v>1200</v>
      </c>
      <c r="E181" s="13">
        <v>2.735018</v>
      </c>
      <c r="F181" s="13">
        <v>0.185573</v>
      </c>
    </row>
    <row r="182" spans="1:6">
      <c r="A182" s="13" t="s">
        <v>302</v>
      </c>
      <c r="B182" s="13" t="s">
        <v>295</v>
      </c>
      <c r="C182" s="13" t="s">
        <v>39</v>
      </c>
      <c r="D182" s="13">
        <v>1200</v>
      </c>
      <c r="E182" s="13">
        <v>2.735018</v>
      </c>
      <c r="F182" s="13">
        <v>0.184338</v>
      </c>
    </row>
    <row r="183" spans="1:6">
      <c r="A183" s="13" t="s">
        <v>302</v>
      </c>
      <c r="B183" s="13" t="s">
        <v>295</v>
      </c>
      <c r="C183" s="13" t="s">
        <v>289</v>
      </c>
      <c r="D183" s="13">
        <v>1200</v>
      </c>
      <c r="E183" s="13">
        <v>2.380535</v>
      </c>
      <c r="F183" s="13">
        <v>0.129676</v>
      </c>
    </row>
    <row r="184" spans="1:6">
      <c r="A184" s="13" t="s">
        <v>302</v>
      </c>
      <c r="B184" s="13" t="s">
        <v>295</v>
      </c>
      <c r="C184" s="13" t="s">
        <v>290</v>
      </c>
      <c r="D184" s="13">
        <v>1200</v>
      </c>
      <c r="E184" s="13">
        <v>2.380535</v>
      </c>
      <c r="F184" s="13">
        <v>0.144976</v>
      </c>
    </row>
    <row r="185" spans="1:6">
      <c r="A185" s="13" t="s">
        <v>302</v>
      </c>
      <c r="B185" s="13" t="s">
        <v>295</v>
      </c>
      <c r="C185" s="13" t="s">
        <v>291</v>
      </c>
      <c r="D185" s="13">
        <v>1200</v>
      </c>
      <c r="E185" s="13">
        <v>2.380535</v>
      </c>
      <c r="F185" s="13">
        <v>0.129676</v>
      </c>
    </row>
    <row r="186" spans="1:6">
      <c r="A186" s="13" t="s">
        <v>302</v>
      </c>
      <c r="B186" s="13" t="s">
        <v>295</v>
      </c>
      <c r="C186" s="13" t="s">
        <v>292</v>
      </c>
      <c r="D186" s="13">
        <v>1200</v>
      </c>
      <c r="E186" s="13">
        <v>2.380535</v>
      </c>
      <c r="F186" s="13">
        <v>0.145012</v>
      </c>
    </row>
    <row r="187" spans="1:6">
      <c r="A187" s="13" t="s">
        <v>302</v>
      </c>
      <c r="B187" s="13" t="s">
        <v>296</v>
      </c>
      <c r="C187" s="13" t="s">
        <v>297</v>
      </c>
      <c r="D187" s="13">
        <v>1200</v>
      </c>
      <c r="E187" s="13">
        <v>2.650236</v>
      </c>
      <c r="F187" s="13">
        <v>0.199495</v>
      </c>
    </row>
    <row r="188" spans="1:6">
      <c r="A188" s="13" t="s">
        <v>302</v>
      </c>
      <c r="B188" s="13" t="s">
        <v>296</v>
      </c>
      <c r="C188" s="13" t="s">
        <v>53</v>
      </c>
      <c r="D188" s="13">
        <v>1200</v>
      </c>
      <c r="E188" s="13">
        <v>2.650236</v>
      </c>
      <c r="F188" s="13">
        <v>0.165049</v>
      </c>
    </row>
    <row r="189" spans="1:6">
      <c r="A189" s="13" t="s">
        <v>302</v>
      </c>
      <c r="B189" s="13" t="s">
        <v>296</v>
      </c>
      <c r="C189" s="13" t="s">
        <v>294</v>
      </c>
      <c r="D189" s="13">
        <v>1200</v>
      </c>
      <c r="E189" s="13">
        <v>2.650236</v>
      </c>
      <c r="F189" s="13">
        <v>0.167534</v>
      </c>
    </row>
    <row r="190" spans="1:6">
      <c r="A190" s="13" t="s">
        <v>302</v>
      </c>
      <c r="B190" s="13" t="s">
        <v>298</v>
      </c>
      <c r="C190" s="13" t="s">
        <v>303</v>
      </c>
      <c r="D190" s="13">
        <v>1200</v>
      </c>
      <c r="E190" s="13">
        <v>6.848669</v>
      </c>
      <c r="F190" s="13">
        <v>6.071675</v>
      </c>
    </row>
    <row r="191" spans="1:6">
      <c r="A191" s="13" t="s">
        <v>302</v>
      </c>
      <c r="B191" s="13" t="s">
        <v>298</v>
      </c>
      <c r="C191" s="13" t="s">
        <v>268</v>
      </c>
      <c r="D191" s="13">
        <v>1200</v>
      </c>
      <c r="E191" s="13">
        <v>6.848669</v>
      </c>
      <c r="F191" s="13">
        <v>6.071675</v>
      </c>
    </row>
    <row r="192" spans="1:6">
      <c r="A192" s="13" t="s">
        <v>302</v>
      </c>
      <c r="B192" s="13" t="s">
        <v>298</v>
      </c>
      <c r="C192" s="13" t="s">
        <v>270</v>
      </c>
      <c r="D192" s="13">
        <v>1200</v>
      </c>
      <c r="E192" s="13">
        <v>6.848669</v>
      </c>
      <c r="F192" s="13">
        <v>6.071675</v>
      </c>
    </row>
    <row r="193" spans="1:6">
      <c r="A193" s="13" t="s">
        <v>302</v>
      </c>
      <c r="B193" s="13" t="s">
        <v>300</v>
      </c>
      <c r="C193" s="13" t="s">
        <v>256</v>
      </c>
      <c r="D193" s="13">
        <v>1200</v>
      </c>
      <c r="E193" s="13">
        <v>5.796262</v>
      </c>
      <c r="F193" s="13">
        <v>1.447905</v>
      </c>
    </row>
    <row r="194" spans="1:6">
      <c r="A194" s="13" t="s">
        <v>302</v>
      </c>
      <c r="B194" s="13" t="s">
        <v>300</v>
      </c>
      <c r="C194" s="13" t="s">
        <v>257</v>
      </c>
      <c r="D194" s="13">
        <v>1200</v>
      </c>
      <c r="E194" s="13">
        <v>5.796262</v>
      </c>
      <c r="F194" s="13">
        <v>1.241973</v>
      </c>
    </row>
    <row r="195" spans="1:6">
      <c r="A195" s="13" t="s">
        <v>302</v>
      </c>
      <c r="B195" s="13" t="s">
        <v>300</v>
      </c>
      <c r="C195" s="13" t="s">
        <v>258</v>
      </c>
      <c r="D195" s="13">
        <v>1200</v>
      </c>
      <c r="E195" s="13">
        <v>5.796262</v>
      </c>
      <c r="F195" s="13">
        <v>1.316132</v>
      </c>
    </row>
    <row r="196" spans="1:6">
      <c r="A196" s="13" t="s">
        <v>302</v>
      </c>
      <c r="B196" s="13" t="s">
        <v>300</v>
      </c>
      <c r="C196" s="13" t="s">
        <v>106</v>
      </c>
      <c r="D196" s="13">
        <v>1200</v>
      </c>
      <c r="E196" s="13">
        <v>5.796262</v>
      </c>
      <c r="F196" s="13">
        <v>1.29098</v>
      </c>
    </row>
    <row r="197" spans="1:6">
      <c r="A197" s="13" t="s">
        <v>302</v>
      </c>
      <c r="B197" s="13" t="s">
        <v>300</v>
      </c>
      <c r="C197" s="13" t="s">
        <v>102</v>
      </c>
      <c r="D197" s="13">
        <v>1200</v>
      </c>
      <c r="E197" s="13">
        <v>5.796262</v>
      </c>
      <c r="F197" s="13">
        <v>2.159997</v>
      </c>
    </row>
    <row r="198" spans="1:6">
      <c r="A198" s="13" t="s">
        <v>302</v>
      </c>
      <c r="B198" s="13" t="s">
        <v>300</v>
      </c>
      <c r="C198" s="13" t="s">
        <v>86</v>
      </c>
      <c r="D198" s="13">
        <v>1200</v>
      </c>
      <c r="E198" s="13">
        <v>5.796262</v>
      </c>
      <c r="F198" s="13">
        <v>1.70419</v>
      </c>
    </row>
    <row r="199" spans="1:6">
      <c r="A199" s="13" t="s">
        <v>302</v>
      </c>
      <c r="B199" s="13" t="s">
        <v>300</v>
      </c>
      <c r="C199" s="13" t="s">
        <v>91</v>
      </c>
      <c r="D199" s="13">
        <v>1200</v>
      </c>
      <c r="E199" s="13">
        <v>5.796262</v>
      </c>
      <c r="F199" s="13">
        <v>1.539417</v>
      </c>
    </row>
    <row r="200" spans="1:6">
      <c r="A200" s="13" t="s">
        <v>302</v>
      </c>
      <c r="B200" s="13" t="s">
        <v>300</v>
      </c>
      <c r="C200" s="13" t="s">
        <v>88</v>
      </c>
      <c r="D200" s="13">
        <v>1200</v>
      </c>
      <c r="E200" s="13">
        <v>5.796262</v>
      </c>
      <c r="F200" s="13">
        <v>1.458824</v>
      </c>
    </row>
    <row r="201" spans="1:6">
      <c r="A201" s="13" t="s">
        <v>302</v>
      </c>
      <c r="B201" s="13" t="s">
        <v>300</v>
      </c>
      <c r="C201" s="13" t="s">
        <v>260</v>
      </c>
      <c r="D201" s="13">
        <v>1200</v>
      </c>
      <c r="E201" s="13">
        <v>5.796262</v>
      </c>
      <c r="F201" s="13">
        <v>1.682859</v>
      </c>
    </row>
    <row r="202" spans="1:6">
      <c r="A202" s="13" t="s">
        <v>302</v>
      </c>
      <c r="B202" s="13" t="s">
        <v>300</v>
      </c>
      <c r="C202" s="13" t="s">
        <v>262</v>
      </c>
      <c r="D202" s="13">
        <v>1200</v>
      </c>
      <c r="E202" s="13">
        <v>5.796262</v>
      </c>
      <c r="F202" s="13">
        <v>1.316908</v>
      </c>
    </row>
    <row r="203" spans="1:6">
      <c r="A203" s="13" t="s">
        <v>302</v>
      </c>
      <c r="B203" s="13" t="s">
        <v>300</v>
      </c>
      <c r="C203" s="13" t="s">
        <v>263</v>
      </c>
      <c r="D203" s="13">
        <v>1200</v>
      </c>
      <c r="E203" s="13">
        <v>5.796262</v>
      </c>
      <c r="F203" s="13">
        <v>1.258565</v>
      </c>
    </row>
    <row r="204" spans="1:6">
      <c r="A204" s="13" t="s">
        <v>302</v>
      </c>
      <c r="B204" s="13" t="s">
        <v>300</v>
      </c>
      <c r="C204" s="13" t="s">
        <v>267</v>
      </c>
      <c r="D204" s="13">
        <v>1200</v>
      </c>
      <c r="E204" s="13">
        <v>5.796262</v>
      </c>
      <c r="F204" s="13">
        <v>1.297211</v>
      </c>
    </row>
    <row r="205" spans="1:6">
      <c r="A205" s="13" t="s">
        <v>302</v>
      </c>
      <c r="B205" s="13" t="s">
        <v>300</v>
      </c>
      <c r="C205" s="13" t="s">
        <v>268</v>
      </c>
      <c r="D205" s="13">
        <v>1200</v>
      </c>
      <c r="E205" s="13">
        <v>5.796262</v>
      </c>
      <c r="F205" s="13">
        <v>1.118046</v>
      </c>
    </row>
    <row r="206" spans="1:6">
      <c r="A206" s="13" t="s">
        <v>302</v>
      </c>
      <c r="B206" s="13" t="s">
        <v>300</v>
      </c>
      <c r="C206" s="13" t="s">
        <v>269</v>
      </c>
      <c r="D206" s="13">
        <v>1200</v>
      </c>
      <c r="E206" s="13">
        <v>5.796262</v>
      </c>
      <c r="F206" s="13">
        <v>1.445337</v>
      </c>
    </row>
    <row r="207" spans="1:6">
      <c r="A207" s="13" t="s">
        <v>302</v>
      </c>
      <c r="B207" s="13" t="s">
        <v>300</v>
      </c>
      <c r="C207" s="13" t="s">
        <v>270</v>
      </c>
      <c r="D207" s="13">
        <v>1200</v>
      </c>
      <c r="E207" s="13">
        <v>5.796262</v>
      </c>
      <c r="F207" s="13">
        <v>1.181861</v>
      </c>
    </row>
    <row r="208" spans="1:6">
      <c r="A208" s="13" t="s">
        <v>302</v>
      </c>
      <c r="B208" s="13" t="s">
        <v>301</v>
      </c>
      <c r="C208" s="13" t="s">
        <v>106</v>
      </c>
      <c r="D208" s="13">
        <v>1200</v>
      </c>
      <c r="E208" s="13">
        <v>8.538001</v>
      </c>
      <c r="F208" s="13">
        <v>0.805806</v>
      </c>
    </row>
    <row r="209" spans="1:6">
      <c r="A209" s="13" t="s">
        <v>302</v>
      </c>
      <c r="B209" s="13" t="s">
        <v>301</v>
      </c>
      <c r="C209" s="13" t="s">
        <v>97</v>
      </c>
      <c r="D209" s="13">
        <v>1200</v>
      </c>
      <c r="E209" s="13">
        <v>8.538001</v>
      </c>
      <c r="F209" s="13">
        <v>0.971684</v>
      </c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5"/>
  <sheetViews>
    <sheetView topLeftCell="A12" workbookViewId="0">
      <selection activeCell="D51" sqref="D51:F51"/>
    </sheetView>
  </sheetViews>
  <sheetFormatPr defaultColWidth="0" defaultRowHeight="15.75" zeroHeight="1"/>
  <cols>
    <col min="1" max="1" width="8.2" customWidth="1"/>
    <col min="2" max="2" width="10.2" customWidth="1"/>
    <col min="3" max="3" width="8.2" customWidth="1"/>
    <col min="4" max="4" width="6.2" customWidth="1"/>
    <col min="5" max="6" width="12.9" style="1" customWidth="1"/>
    <col min="7" max="7" width="12.9" hidden="1" customWidth="1"/>
    <col min="8" max="8" width="8.6" hidden="1" customWidth="1"/>
    <col min="9" max="9" width="0" hidden="1" customWidth="1"/>
    <col min="10" max="16384" width="8.2" hidden="1"/>
  </cols>
  <sheetData>
    <row r="1" ht="16.5" spans="1:7">
      <c r="A1" s="2" t="s">
        <v>250</v>
      </c>
      <c r="B1" s="2" t="s">
        <v>251</v>
      </c>
      <c r="C1" s="2" t="s">
        <v>252</v>
      </c>
      <c r="D1" s="3" t="s">
        <v>14</v>
      </c>
      <c r="E1" s="4" t="s">
        <v>15</v>
      </c>
      <c r="F1" s="4" t="s">
        <v>16</v>
      </c>
      <c r="G1" s="4" t="s">
        <v>253</v>
      </c>
    </row>
    <row r="2" spans="1:9">
      <c r="A2" t="s">
        <v>254</v>
      </c>
      <c r="B2" t="s">
        <v>255</v>
      </c>
      <c r="C2" t="s">
        <v>256</v>
      </c>
      <c r="D2">
        <v>1200</v>
      </c>
      <c r="E2" s="5">
        <v>10.770122</v>
      </c>
      <c r="F2" s="5">
        <v>136.188</v>
      </c>
      <c r="G2" s="9">
        <f>IF(D2&gt;0,FLOOR(1.16*F2/(E2-LN(LN(6/5))),0.01)/86400,"")</f>
        <v>0.000146527777777778</v>
      </c>
      <c r="H2" s="1"/>
      <c r="I2" s="11"/>
    </row>
    <row r="3" spans="1:9">
      <c r="A3" t="s">
        <v>254</v>
      </c>
      <c r="B3" t="s">
        <v>255</v>
      </c>
      <c r="C3" t="s">
        <v>257</v>
      </c>
      <c r="D3">
        <v>1200</v>
      </c>
      <c r="E3" s="5">
        <v>10.770122</v>
      </c>
      <c r="F3" s="5">
        <v>133.6692</v>
      </c>
      <c r="G3" s="9">
        <f t="shared" ref="G3:G72" si="0">IF(D3&gt;0,FLOOR(1.16*F3/(E3-LN(LN(6/5))),0.01)/86400,"")</f>
        <v>0.000143865740740741</v>
      </c>
      <c r="H3" s="1"/>
      <c r="I3" s="11"/>
    </row>
    <row r="4" spans="1:9">
      <c r="A4" t="s">
        <v>254</v>
      </c>
      <c r="B4" t="s">
        <v>255</v>
      </c>
      <c r="C4" t="s">
        <v>258</v>
      </c>
      <c r="D4">
        <v>1200</v>
      </c>
      <c r="E4" s="5">
        <v>10.770122</v>
      </c>
      <c r="F4" s="5">
        <v>132.8082</v>
      </c>
      <c r="G4" s="9">
        <f t="shared" si="0"/>
        <v>0.000142939814814815</v>
      </c>
      <c r="H4" s="1"/>
      <c r="I4" s="11"/>
    </row>
    <row r="5" spans="1:9">
      <c r="A5" t="s">
        <v>254</v>
      </c>
      <c r="B5" t="s">
        <v>255</v>
      </c>
      <c r="C5" t="s">
        <v>259</v>
      </c>
      <c r="D5">
        <v>1200</v>
      </c>
      <c r="E5" s="5">
        <v>9.104661</v>
      </c>
      <c r="F5" s="5">
        <v>176.1816</v>
      </c>
      <c r="G5" s="9">
        <f t="shared" si="0"/>
        <v>0.000218865740740741</v>
      </c>
      <c r="H5" s="1"/>
      <c r="I5" s="11"/>
    </row>
    <row r="6" spans="1:9">
      <c r="A6" t="s">
        <v>254</v>
      </c>
      <c r="B6" t="s">
        <v>255</v>
      </c>
      <c r="C6" t="s">
        <v>124</v>
      </c>
      <c r="D6">
        <v>1200</v>
      </c>
      <c r="E6" s="5">
        <v>9.104661</v>
      </c>
      <c r="F6" s="5">
        <v>159.5231</v>
      </c>
      <c r="G6" s="9">
        <f t="shared" si="0"/>
        <v>0.000198148148148148</v>
      </c>
      <c r="H6" s="1"/>
      <c r="I6" s="11"/>
    </row>
    <row r="7" spans="1:9">
      <c r="A7" t="s">
        <v>254</v>
      </c>
      <c r="B7" t="s">
        <v>255</v>
      </c>
      <c r="C7" t="s">
        <v>102</v>
      </c>
      <c r="D7">
        <v>1200</v>
      </c>
      <c r="E7" s="5">
        <v>10.770122</v>
      </c>
      <c r="F7" s="5">
        <v>149.1695</v>
      </c>
      <c r="G7" s="9">
        <f t="shared" si="0"/>
        <v>0.000160532407407407</v>
      </c>
      <c r="H7" s="1"/>
      <c r="I7" s="11"/>
    </row>
    <row r="8" spans="1:9">
      <c r="A8" t="s">
        <v>254</v>
      </c>
      <c r="B8" t="s">
        <v>255</v>
      </c>
      <c r="C8" t="s">
        <v>86</v>
      </c>
      <c r="D8">
        <v>1200</v>
      </c>
      <c r="E8" s="5">
        <v>10.770122</v>
      </c>
      <c r="F8" s="5">
        <v>146.546</v>
      </c>
      <c r="G8" s="9">
        <f t="shared" si="0"/>
        <v>0.000157638888888889</v>
      </c>
      <c r="H8" s="1"/>
      <c r="I8" s="11"/>
    </row>
    <row r="9" spans="1:9">
      <c r="A9" t="s">
        <v>254</v>
      </c>
      <c r="B9" t="s">
        <v>255</v>
      </c>
      <c r="C9" t="s">
        <v>91</v>
      </c>
      <c r="D9">
        <v>1200</v>
      </c>
      <c r="E9" s="5">
        <v>10.770122</v>
      </c>
      <c r="F9" s="5">
        <v>141.8299</v>
      </c>
      <c r="G9" s="9">
        <f t="shared" si="0"/>
        <v>0.000152662037037037</v>
      </c>
      <c r="H9" s="1"/>
      <c r="I9" s="11"/>
    </row>
    <row r="10" spans="1:9">
      <c r="A10" t="s">
        <v>254</v>
      </c>
      <c r="B10" t="s">
        <v>255</v>
      </c>
      <c r="C10" t="s">
        <v>88</v>
      </c>
      <c r="D10">
        <v>1200</v>
      </c>
      <c r="E10" s="5">
        <v>10.770122</v>
      </c>
      <c r="F10" s="5">
        <v>136.3569</v>
      </c>
      <c r="G10" s="9">
        <f t="shared" si="0"/>
        <v>0.000146759259259259</v>
      </c>
      <c r="H10" s="1"/>
      <c r="I10" s="11"/>
    </row>
    <row r="11" spans="1:9">
      <c r="A11" t="s">
        <v>254</v>
      </c>
      <c r="B11" t="s">
        <v>255</v>
      </c>
      <c r="C11" t="s">
        <v>260</v>
      </c>
      <c r="D11">
        <v>1200</v>
      </c>
      <c r="E11" s="5">
        <v>10.770122</v>
      </c>
      <c r="F11" s="5">
        <v>148.7984</v>
      </c>
      <c r="G11" s="9">
        <f t="shared" si="0"/>
        <v>0.000160069444444444</v>
      </c>
      <c r="H11" s="1"/>
      <c r="I11" s="11"/>
    </row>
    <row r="12" spans="1:9">
      <c r="A12" t="s">
        <v>254</v>
      </c>
      <c r="B12" t="s">
        <v>255</v>
      </c>
      <c r="C12" t="s">
        <v>261</v>
      </c>
      <c r="D12">
        <v>1200</v>
      </c>
      <c r="E12" s="5">
        <v>10.770122</v>
      </c>
      <c r="F12" s="5">
        <v>133.2623</v>
      </c>
      <c r="G12" s="9">
        <f t="shared" si="0"/>
        <v>0.000143402777777778</v>
      </c>
      <c r="H12" s="1"/>
      <c r="I12" s="11"/>
    </row>
    <row r="13" spans="1:9">
      <c r="A13" t="s">
        <v>254</v>
      </c>
      <c r="B13" t="s">
        <v>255</v>
      </c>
      <c r="C13" t="s">
        <v>262</v>
      </c>
      <c r="D13">
        <v>1200</v>
      </c>
      <c r="E13" s="5">
        <v>10.770122</v>
      </c>
      <c r="F13" s="5">
        <v>137.0379</v>
      </c>
      <c r="G13" s="9">
        <f t="shared" si="0"/>
        <v>0.000147453703703704</v>
      </c>
      <c r="H13" s="1"/>
      <c r="I13" s="11"/>
    </row>
    <row r="14" spans="1:9">
      <c r="A14" t="s">
        <v>254</v>
      </c>
      <c r="B14" t="s">
        <v>255</v>
      </c>
      <c r="C14" t="s">
        <v>263</v>
      </c>
      <c r="D14">
        <v>1200</v>
      </c>
      <c r="E14" s="5">
        <v>10.770122</v>
      </c>
      <c r="F14" s="5">
        <v>133.6561</v>
      </c>
      <c r="G14" s="9">
        <f t="shared" si="0"/>
        <v>0.000143865740740741</v>
      </c>
      <c r="H14" s="1"/>
      <c r="I14" s="11"/>
    </row>
    <row r="15" spans="1:9">
      <c r="A15" t="s">
        <v>254</v>
      </c>
      <c r="B15" t="s">
        <v>255</v>
      </c>
      <c r="C15" t="s">
        <v>264</v>
      </c>
      <c r="D15">
        <v>1200</v>
      </c>
      <c r="E15" s="5">
        <v>9.104661</v>
      </c>
      <c r="F15" s="5">
        <v>210.4292</v>
      </c>
      <c r="G15" s="9">
        <f t="shared" si="0"/>
        <v>0.000261342592592593</v>
      </c>
      <c r="H15" s="1"/>
      <c r="I15" s="11"/>
    </row>
    <row r="16" spans="1:9">
      <c r="A16" t="s">
        <v>254</v>
      </c>
      <c r="B16" t="s">
        <v>255</v>
      </c>
      <c r="C16" t="s">
        <v>265</v>
      </c>
      <c r="D16">
        <v>1200</v>
      </c>
      <c r="E16" s="5">
        <v>9.104661</v>
      </c>
      <c r="F16" s="5">
        <v>178.0633</v>
      </c>
      <c r="G16" s="9">
        <f t="shared" si="0"/>
        <v>0.000221180555555556</v>
      </c>
      <c r="H16" s="1"/>
      <c r="I16" s="11"/>
    </row>
    <row r="17" spans="1:9">
      <c r="A17" t="s">
        <v>254</v>
      </c>
      <c r="B17" t="s">
        <v>255</v>
      </c>
      <c r="C17" t="s">
        <v>266</v>
      </c>
      <c r="D17">
        <v>1200</v>
      </c>
      <c r="E17" s="5">
        <v>9.104661</v>
      </c>
      <c r="F17" s="5">
        <v>155.5035</v>
      </c>
      <c r="G17" s="9">
        <f t="shared" si="0"/>
        <v>0.000193171296296296</v>
      </c>
      <c r="H17" s="1"/>
      <c r="I17" s="11"/>
    </row>
    <row r="18" spans="1:9">
      <c r="A18" t="s">
        <v>254</v>
      </c>
      <c r="B18" t="s">
        <v>255</v>
      </c>
      <c r="C18" t="s">
        <v>211</v>
      </c>
      <c r="D18">
        <v>1200</v>
      </c>
      <c r="E18" s="5">
        <v>9.104661</v>
      </c>
      <c r="F18" s="5">
        <v>148.1599</v>
      </c>
      <c r="G18" s="9">
        <f t="shared" si="0"/>
        <v>0.000184027777777778</v>
      </c>
      <c r="H18" s="1"/>
      <c r="I18" s="11"/>
    </row>
    <row r="19" spans="1:7">
      <c r="A19" t="s">
        <v>254</v>
      </c>
      <c r="B19" t="s">
        <v>255</v>
      </c>
      <c r="C19" t="s">
        <v>267</v>
      </c>
      <c r="D19">
        <v>1200</v>
      </c>
      <c r="E19" s="5">
        <v>10.770122</v>
      </c>
      <c r="F19" s="5">
        <v>153.3611</v>
      </c>
      <c r="G19" s="9">
        <f t="shared" si="0"/>
        <v>0.000165046296296296</v>
      </c>
    </row>
    <row r="20" spans="1:9">
      <c r="A20" t="s">
        <v>254</v>
      </c>
      <c r="B20" t="s">
        <v>255</v>
      </c>
      <c r="C20" t="s">
        <v>268</v>
      </c>
      <c r="D20">
        <v>1200</v>
      </c>
      <c r="E20" s="5">
        <v>10.770122</v>
      </c>
      <c r="F20" s="5">
        <v>130.6444</v>
      </c>
      <c r="G20" s="9">
        <f t="shared" si="0"/>
        <v>0.000140625</v>
      </c>
      <c r="H20" s="1"/>
      <c r="I20" s="11"/>
    </row>
    <row r="21" spans="1:9">
      <c r="A21" t="s">
        <v>254</v>
      </c>
      <c r="B21" t="s">
        <v>255</v>
      </c>
      <c r="C21" t="s">
        <v>269</v>
      </c>
      <c r="D21">
        <v>1200</v>
      </c>
      <c r="E21" s="5">
        <v>10.770122</v>
      </c>
      <c r="F21" s="5">
        <v>143.9769</v>
      </c>
      <c r="G21" s="9">
        <f t="shared" si="0"/>
        <v>0.000154976851851852</v>
      </c>
      <c r="H21" s="1"/>
      <c r="I21" s="11"/>
    </row>
    <row r="22" spans="1:9">
      <c r="A22" t="s">
        <v>254</v>
      </c>
      <c r="B22" t="s">
        <v>255</v>
      </c>
      <c r="C22" t="s">
        <v>270</v>
      </c>
      <c r="D22">
        <v>1200</v>
      </c>
      <c r="E22" s="5">
        <v>10.770122</v>
      </c>
      <c r="F22" s="5">
        <v>134.3389</v>
      </c>
      <c r="G22" s="9">
        <f t="shared" si="0"/>
        <v>0.000144560185185185</v>
      </c>
      <c r="H22" s="1"/>
      <c r="I22" s="11"/>
    </row>
    <row r="23" spans="1:9">
      <c r="A23" s="10" t="s">
        <v>254</v>
      </c>
      <c r="B23" s="10" t="s">
        <v>255</v>
      </c>
      <c r="C23" s="10" t="s">
        <v>271</v>
      </c>
      <c r="D23">
        <v>1200</v>
      </c>
      <c r="E23" s="5">
        <v>10.770122</v>
      </c>
      <c r="F23" s="5">
        <v>258.493</v>
      </c>
      <c r="G23" s="9">
        <f t="shared" si="0"/>
        <v>0.000278240740740741</v>
      </c>
      <c r="H23" s="1"/>
      <c r="I23" s="11"/>
    </row>
    <row r="24" spans="1:9">
      <c r="A24" s="10" t="s">
        <v>254</v>
      </c>
      <c r="B24" s="10" t="s">
        <v>255</v>
      </c>
      <c r="C24" s="10" t="s">
        <v>132</v>
      </c>
      <c r="D24">
        <v>1200</v>
      </c>
      <c r="E24" s="5">
        <v>10.770122</v>
      </c>
      <c r="F24" s="5">
        <v>187.2117</v>
      </c>
      <c r="G24" s="9">
        <f t="shared" si="0"/>
        <v>0.00020150462962963</v>
      </c>
      <c r="H24" s="1"/>
      <c r="I24" s="11"/>
    </row>
    <row r="25" spans="1:9">
      <c r="A25" t="s">
        <v>254</v>
      </c>
      <c r="B25" t="s">
        <v>272</v>
      </c>
      <c r="C25" t="s">
        <v>256</v>
      </c>
      <c r="D25">
        <v>1200</v>
      </c>
      <c r="E25" s="5">
        <v>10.168221</v>
      </c>
      <c r="F25" s="5">
        <v>264.4959</v>
      </c>
      <c r="G25" s="9">
        <f t="shared" si="0"/>
        <v>0.000299074074074074</v>
      </c>
      <c r="H25" s="1"/>
      <c r="I25" s="11"/>
    </row>
    <row r="26" spans="1:9">
      <c r="A26" t="s">
        <v>254</v>
      </c>
      <c r="B26" t="s">
        <v>272</v>
      </c>
      <c r="C26" t="s">
        <v>257</v>
      </c>
      <c r="D26">
        <v>1200</v>
      </c>
      <c r="E26" s="5">
        <v>10.168221</v>
      </c>
      <c r="F26" s="5">
        <v>259.8936</v>
      </c>
      <c r="G26" s="9">
        <f t="shared" si="0"/>
        <v>0.000293865740740741</v>
      </c>
      <c r="H26" s="1"/>
      <c r="I26" s="11"/>
    </row>
    <row r="27" spans="1:9">
      <c r="A27" t="s">
        <v>254</v>
      </c>
      <c r="B27" t="s">
        <v>272</v>
      </c>
      <c r="C27" t="s">
        <v>258</v>
      </c>
      <c r="D27">
        <v>1200</v>
      </c>
      <c r="E27" s="5">
        <v>10.168221</v>
      </c>
      <c r="F27" s="5">
        <v>257.7593</v>
      </c>
      <c r="G27" s="9">
        <f t="shared" si="0"/>
        <v>0.000291435185185185</v>
      </c>
      <c r="H27" s="1"/>
      <c r="I27" s="11"/>
    </row>
    <row r="28" spans="1:9">
      <c r="A28" t="s">
        <v>254</v>
      </c>
      <c r="B28" t="s">
        <v>272</v>
      </c>
      <c r="C28" t="s">
        <v>259</v>
      </c>
      <c r="D28">
        <v>1200</v>
      </c>
      <c r="E28" s="5">
        <v>8.621856</v>
      </c>
      <c r="F28" s="5">
        <v>295.8587</v>
      </c>
      <c r="G28" s="9">
        <f t="shared" si="0"/>
        <v>0.000384722222222222</v>
      </c>
      <c r="H28" s="1"/>
      <c r="I28" s="11"/>
    </row>
    <row r="29" spans="1:9">
      <c r="A29" t="s">
        <v>254</v>
      </c>
      <c r="B29" t="s">
        <v>272</v>
      </c>
      <c r="C29" t="s">
        <v>124</v>
      </c>
      <c r="D29">
        <v>1200</v>
      </c>
      <c r="E29" s="5">
        <v>8.621856</v>
      </c>
      <c r="F29" s="5">
        <v>271.4823</v>
      </c>
      <c r="G29" s="9">
        <f t="shared" si="0"/>
        <v>0.000353009259259259</v>
      </c>
      <c r="H29" s="1"/>
      <c r="I29" s="11"/>
    </row>
    <row r="30" spans="1:9">
      <c r="A30" t="s">
        <v>254</v>
      </c>
      <c r="B30" t="s">
        <v>272</v>
      </c>
      <c r="C30" t="s">
        <v>102</v>
      </c>
      <c r="D30">
        <v>1200</v>
      </c>
      <c r="E30" s="5">
        <v>10.168221</v>
      </c>
      <c r="F30" s="5">
        <v>290.4821</v>
      </c>
      <c r="G30" s="9">
        <f t="shared" si="0"/>
        <v>0.000328472222222222</v>
      </c>
      <c r="H30" s="1"/>
      <c r="I30" s="11"/>
    </row>
    <row r="31" spans="1:9">
      <c r="A31" t="s">
        <v>254</v>
      </c>
      <c r="B31" t="s">
        <v>272</v>
      </c>
      <c r="C31" t="s">
        <v>86</v>
      </c>
      <c r="D31">
        <v>1200</v>
      </c>
      <c r="E31" s="5">
        <v>10.168221</v>
      </c>
      <c r="F31" s="5">
        <v>281.9245</v>
      </c>
      <c r="G31" s="9">
        <f t="shared" si="0"/>
        <v>0.000318865740740741</v>
      </c>
      <c r="H31" s="1"/>
      <c r="I31" s="11"/>
    </row>
    <row r="32" spans="1:9">
      <c r="A32" t="s">
        <v>254</v>
      </c>
      <c r="B32" t="s">
        <v>272</v>
      </c>
      <c r="C32" t="s">
        <v>91</v>
      </c>
      <c r="D32">
        <v>1200</v>
      </c>
      <c r="E32" s="5">
        <v>10.168221</v>
      </c>
      <c r="F32" s="5">
        <v>272.5886</v>
      </c>
      <c r="G32" s="9">
        <f t="shared" si="0"/>
        <v>0.000308217592592593</v>
      </c>
      <c r="H32" s="1"/>
      <c r="I32" s="11"/>
    </row>
    <row r="33" spans="1:9">
      <c r="A33" t="s">
        <v>254</v>
      </c>
      <c r="B33" t="s">
        <v>272</v>
      </c>
      <c r="C33" t="s">
        <v>88</v>
      </c>
      <c r="D33">
        <v>1200</v>
      </c>
      <c r="E33" s="5">
        <v>10.168221</v>
      </c>
      <c r="F33" s="5">
        <v>267.1906</v>
      </c>
      <c r="G33" s="9">
        <f t="shared" si="0"/>
        <v>0.000302199074074074</v>
      </c>
      <c r="H33" s="1"/>
      <c r="I33" s="11"/>
    </row>
    <row r="34" spans="1:9">
      <c r="A34" t="s">
        <v>254</v>
      </c>
      <c r="B34" t="s">
        <v>272</v>
      </c>
      <c r="C34" t="s">
        <v>260</v>
      </c>
      <c r="D34">
        <v>1200</v>
      </c>
      <c r="E34" s="5">
        <v>10.168221</v>
      </c>
      <c r="F34" s="5">
        <v>286.4068</v>
      </c>
      <c r="G34" s="9">
        <f t="shared" si="0"/>
        <v>0.000323842592592593</v>
      </c>
      <c r="H34" s="1"/>
      <c r="I34" s="11"/>
    </row>
    <row r="35" spans="1:9">
      <c r="A35" t="s">
        <v>254</v>
      </c>
      <c r="B35" t="s">
        <v>272</v>
      </c>
      <c r="C35" t="s">
        <v>261</v>
      </c>
      <c r="D35">
        <v>1200</v>
      </c>
      <c r="E35" s="5">
        <v>10.168221</v>
      </c>
      <c r="F35" s="5">
        <v>244.3903</v>
      </c>
      <c r="G35" s="9">
        <f t="shared" si="0"/>
        <v>0.000276388888888889</v>
      </c>
      <c r="H35" s="1"/>
      <c r="I35" s="11"/>
    </row>
    <row r="36" spans="1:9">
      <c r="A36" t="s">
        <v>254</v>
      </c>
      <c r="B36" t="s">
        <v>272</v>
      </c>
      <c r="C36" t="s">
        <v>262</v>
      </c>
      <c r="D36">
        <v>1200</v>
      </c>
      <c r="E36" s="5">
        <v>10.168221</v>
      </c>
      <c r="F36" s="5">
        <v>263.3638</v>
      </c>
      <c r="G36" s="9">
        <f t="shared" si="0"/>
        <v>0.000297800925925926</v>
      </c>
      <c r="H36" s="1"/>
      <c r="I36" s="11"/>
    </row>
    <row r="37" spans="1:9">
      <c r="A37" t="s">
        <v>254</v>
      </c>
      <c r="B37" t="s">
        <v>272</v>
      </c>
      <c r="C37" t="s">
        <v>263</v>
      </c>
      <c r="D37">
        <v>1200</v>
      </c>
      <c r="E37" s="5">
        <v>10.168221</v>
      </c>
      <c r="F37" s="5">
        <v>258.4339</v>
      </c>
      <c r="G37" s="9">
        <f t="shared" si="0"/>
        <v>0.00029224537037037</v>
      </c>
      <c r="H37" s="1"/>
      <c r="I37" s="11"/>
    </row>
    <row r="38" spans="1:7">
      <c r="A38" t="s">
        <v>254</v>
      </c>
      <c r="B38" t="s">
        <v>272</v>
      </c>
      <c r="C38" t="s">
        <v>264</v>
      </c>
      <c r="D38">
        <v>1200</v>
      </c>
      <c r="E38" s="5">
        <v>8.621856</v>
      </c>
      <c r="F38" s="5">
        <v>369.9574</v>
      </c>
      <c r="G38" s="9">
        <f t="shared" si="0"/>
        <v>0.000481018518518519</v>
      </c>
    </row>
    <row r="39" spans="1:9">
      <c r="A39" t="s">
        <v>254</v>
      </c>
      <c r="B39" t="s">
        <v>272</v>
      </c>
      <c r="C39" t="s">
        <v>265</v>
      </c>
      <c r="D39">
        <v>1200</v>
      </c>
      <c r="E39" s="5">
        <v>8.621856</v>
      </c>
      <c r="F39" s="5">
        <v>310.7183</v>
      </c>
      <c r="G39" s="9">
        <f t="shared" si="0"/>
        <v>0.000404050925925926</v>
      </c>
      <c r="H39" s="1"/>
      <c r="I39" s="11"/>
    </row>
    <row r="40" spans="1:9">
      <c r="A40" t="s">
        <v>254</v>
      </c>
      <c r="B40" t="s">
        <v>272</v>
      </c>
      <c r="C40" t="s">
        <v>266</v>
      </c>
      <c r="D40">
        <v>1200</v>
      </c>
      <c r="E40" s="5">
        <v>8.621856</v>
      </c>
      <c r="F40" s="5">
        <v>261.7392</v>
      </c>
      <c r="G40" s="9">
        <f t="shared" si="0"/>
        <v>0.000340277777777778</v>
      </c>
      <c r="H40" s="1"/>
      <c r="I40" s="11"/>
    </row>
    <row r="41" spans="1:9">
      <c r="A41" t="s">
        <v>254</v>
      </c>
      <c r="B41" t="s">
        <v>272</v>
      </c>
      <c r="C41" t="s">
        <v>211</v>
      </c>
      <c r="D41">
        <v>1200</v>
      </c>
      <c r="E41" s="5">
        <v>8.621856</v>
      </c>
      <c r="F41" s="5">
        <v>251.0231</v>
      </c>
      <c r="G41" s="9">
        <f t="shared" si="0"/>
        <v>0.000326388888888889</v>
      </c>
      <c r="H41" s="1"/>
      <c r="I41" s="11"/>
    </row>
    <row r="42" spans="1:9">
      <c r="A42" t="s">
        <v>254</v>
      </c>
      <c r="B42" t="s">
        <v>272</v>
      </c>
      <c r="C42" t="s">
        <v>267</v>
      </c>
      <c r="D42">
        <v>1200</v>
      </c>
      <c r="E42" s="5">
        <v>10.168221</v>
      </c>
      <c r="F42" s="5">
        <v>267.7092</v>
      </c>
      <c r="G42" s="9">
        <f t="shared" si="0"/>
        <v>0.000302777777777778</v>
      </c>
      <c r="H42" s="1"/>
      <c r="I42" s="11"/>
    </row>
    <row r="43" spans="1:9">
      <c r="A43" t="s">
        <v>254</v>
      </c>
      <c r="B43" t="s">
        <v>272</v>
      </c>
      <c r="C43" t="s">
        <v>268</v>
      </c>
      <c r="D43">
        <v>1200</v>
      </c>
      <c r="E43" s="5">
        <v>10.168221</v>
      </c>
      <c r="F43" s="5">
        <v>243.3371</v>
      </c>
      <c r="G43" s="9">
        <f t="shared" si="0"/>
        <v>0.000275115740740741</v>
      </c>
      <c r="H43" s="1"/>
      <c r="I43" s="11"/>
    </row>
    <row r="44" spans="1:9">
      <c r="A44" t="s">
        <v>254</v>
      </c>
      <c r="B44" t="s">
        <v>272</v>
      </c>
      <c r="C44" t="s">
        <v>269</v>
      </c>
      <c r="D44">
        <v>1200</v>
      </c>
      <c r="E44" s="5">
        <v>10.168221</v>
      </c>
      <c r="F44" s="5">
        <v>299.636</v>
      </c>
      <c r="G44" s="9">
        <f t="shared" si="0"/>
        <v>0.000338888888888889</v>
      </c>
      <c r="H44" s="1"/>
      <c r="I44" s="11"/>
    </row>
    <row r="45" spans="1:9">
      <c r="A45" t="s">
        <v>254</v>
      </c>
      <c r="B45" t="s">
        <v>272</v>
      </c>
      <c r="C45" t="s">
        <v>270</v>
      </c>
      <c r="D45">
        <v>1200</v>
      </c>
      <c r="E45" s="5">
        <v>10.168221</v>
      </c>
      <c r="F45" s="5">
        <v>259.9067</v>
      </c>
      <c r="G45" s="9">
        <f t="shared" si="0"/>
        <v>0.000293865740740741</v>
      </c>
      <c r="H45" s="1"/>
      <c r="I45" s="11"/>
    </row>
    <row r="46" spans="1:9">
      <c r="A46" s="10" t="s">
        <v>254</v>
      </c>
      <c r="B46" s="10" t="s">
        <v>272</v>
      </c>
      <c r="C46" s="10" t="s">
        <v>271</v>
      </c>
      <c r="D46">
        <v>1200</v>
      </c>
      <c r="E46" s="5">
        <v>10.168221</v>
      </c>
      <c r="F46" s="5">
        <v>576.8063</v>
      </c>
      <c r="G46" s="9">
        <f t="shared" si="0"/>
        <v>0.000652314814814815</v>
      </c>
      <c r="H46" s="1"/>
      <c r="I46" s="11"/>
    </row>
    <row r="47" spans="1:9">
      <c r="A47" s="10" t="s">
        <v>254</v>
      </c>
      <c r="B47" s="10" t="s">
        <v>272</v>
      </c>
      <c r="C47" s="10" t="s">
        <v>132</v>
      </c>
      <c r="D47">
        <v>1200</v>
      </c>
      <c r="E47" s="5">
        <v>10.168221</v>
      </c>
      <c r="F47" s="5">
        <v>380.3829</v>
      </c>
      <c r="G47" s="9">
        <f t="shared" si="0"/>
        <v>0.000430208333333333</v>
      </c>
      <c r="H47" s="1"/>
      <c r="I47" s="11"/>
    </row>
    <row r="48" spans="1:9">
      <c r="A48" t="s">
        <v>254</v>
      </c>
      <c r="B48" t="s">
        <v>273</v>
      </c>
      <c r="C48" t="s">
        <v>256</v>
      </c>
      <c r="D48">
        <v>1200</v>
      </c>
      <c r="E48" s="5">
        <v>9.834945</v>
      </c>
      <c r="F48" s="5">
        <v>570.8936</v>
      </c>
      <c r="G48" s="9">
        <f t="shared" si="0"/>
        <v>0.000664351851851852</v>
      </c>
      <c r="H48" s="1"/>
      <c r="I48" s="11"/>
    </row>
    <row r="49" spans="1:9">
      <c r="A49" t="s">
        <v>254</v>
      </c>
      <c r="B49" t="s">
        <v>273</v>
      </c>
      <c r="C49" t="s">
        <v>257</v>
      </c>
      <c r="D49">
        <v>1200</v>
      </c>
      <c r="E49" s="5">
        <v>9.834945</v>
      </c>
      <c r="F49" s="5">
        <v>552.6668</v>
      </c>
      <c r="G49" s="9">
        <f t="shared" si="0"/>
        <v>0.000643055555555556</v>
      </c>
      <c r="H49" s="1"/>
      <c r="I49" s="11"/>
    </row>
    <row r="50" spans="1:9">
      <c r="A50" t="s">
        <v>254</v>
      </c>
      <c r="B50" t="s">
        <v>273</v>
      </c>
      <c r="C50" t="s">
        <v>258</v>
      </c>
      <c r="D50">
        <v>1200</v>
      </c>
      <c r="E50" s="5">
        <v>9.834945</v>
      </c>
      <c r="F50" s="5">
        <v>547.8127</v>
      </c>
      <c r="G50" s="9">
        <f t="shared" si="0"/>
        <v>0.0006375</v>
      </c>
      <c r="H50" s="1"/>
      <c r="I50" s="11"/>
    </row>
    <row r="51" spans="1:9">
      <c r="A51" t="s">
        <v>254</v>
      </c>
      <c r="B51" t="s">
        <v>273</v>
      </c>
      <c r="C51" t="s">
        <v>106</v>
      </c>
      <c r="D51">
        <v>1200</v>
      </c>
      <c r="E51" s="5">
        <v>9.834945</v>
      </c>
      <c r="F51" s="5">
        <v>545.1819</v>
      </c>
      <c r="G51" s="9">
        <f t="shared" si="0"/>
        <v>0.000634375</v>
      </c>
      <c r="H51" s="1"/>
      <c r="I51" s="11"/>
    </row>
    <row r="52" spans="1:9">
      <c r="A52" t="s">
        <v>254</v>
      </c>
      <c r="B52" t="s">
        <v>273</v>
      </c>
      <c r="C52" t="s">
        <v>259</v>
      </c>
      <c r="D52">
        <v>1200</v>
      </c>
      <c r="E52" s="5">
        <v>8.285863</v>
      </c>
      <c r="F52" s="5">
        <v>570.6238</v>
      </c>
      <c r="G52" s="9">
        <f t="shared" si="0"/>
        <v>0.000767013888888889</v>
      </c>
      <c r="H52" s="1"/>
      <c r="I52" s="11"/>
    </row>
    <row r="53" spans="1:9">
      <c r="A53" t="s">
        <v>254</v>
      </c>
      <c r="B53" t="s">
        <v>273</v>
      </c>
      <c r="C53" t="s">
        <v>124</v>
      </c>
      <c r="D53">
        <v>1200</v>
      </c>
      <c r="E53" s="5">
        <v>8.285863</v>
      </c>
      <c r="F53" s="5">
        <v>481.7248</v>
      </c>
      <c r="G53" s="9">
        <f t="shared" si="0"/>
        <v>0.000647453703703704</v>
      </c>
      <c r="H53" s="1"/>
      <c r="I53" s="11"/>
    </row>
    <row r="54" spans="1:9">
      <c r="A54" t="s">
        <v>254</v>
      </c>
      <c r="B54" t="s">
        <v>273</v>
      </c>
      <c r="C54" t="s">
        <v>102</v>
      </c>
      <c r="D54">
        <v>1200</v>
      </c>
      <c r="E54" s="5">
        <v>9.834945</v>
      </c>
      <c r="F54" s="5">
        <v>687.2493</v>
      </c>
      <c r="G54" s="9">
        <f t="shared" si="0"/>
        <v>0.000799768518518519</v>
      </c>
      <c r="H54" s="1"/>
      <c r="I54" s="11"/>
    </row>
    <row r="55" spans="1:9">
      <c r="A55" t="s">
        <v>254</v>
      </c>
      <c r="B55" t="s">
        <v>273</v>
      </c>
      <c r="C55" t="s">
        <v>86</v>
      </c>
      <c r="D55">
        <v>1200</v>
      </c>
      <c r="E55" s="5">
        <v>9.834945</v>
      </c>
      <c r="F55" s="5">
        <v>609.3906</v>
      </c>
      <c r="G55" s="9">
        <f t="shared" si="0"/>
        <v>0.000709143518518519</v>
      </c>
      <c r="H55" s="1"/>
      <c r="I55" s="11"/>
    </row>
    <row r="56" spans="1:9">
      <c r="A56" t="s">
        <v>254</v>
      </c>
      <c r="B56" t="s">
        <v>273</v>
      </c>
      <c r="C56" t="s">
        <v>91</v>
      </c>
      <c r="D56">
        <v>1200</v>
      </c>
      <c r="E56" s="5">
        <v>9.834945</v>
      </c>
      <c r="F56" s="5">
        <v>587.1223</v>
      </c>
      <c r="G56" s="9">
        <f t="shared" si="0"/>
        <v>0.000683217592592593</v>
      </c>
      <c r="H56" s="1"/>
      <c r="I56" s="11"/>
    </row>
    <row r="57" spans="1:9">
      <c r="A57" t="s">
        <v>254</v>
      </c>
      <c r="B57" t="s">
        <v>273</v>
      </c>
      <c r="C57" t="s">
        <v>88</v>
      </c>
      <c r="D57">
        <v>1200</v>
      </c>
      <c r="E57" s="5">
        <v>9.834945</v>
      </c>
      <c r="F57" s="5">
        <v>578.2293</v>
      </c>
      <c r="G57" s="9">
        <f t="shared" si="0"/>
        <v>0.000672800925925926</v>
      </c>
      <c r="H57" s="1"/>
      <c r="I57" s="11"/>
    </row>
    <row r="58" spans="1:7">
      <c r="A58" t="s">
        <v>254</v>
      </c>
      <c r="B58" t="s">
        <v>273</v>
      </c>
      <c r="C58" t="s">
        <v>260</v>
      </c>
      <c r="D58">
        <v>1200</v>
      </c>
      <c r="E58" s="5">
        <v>9.834945</v>
      </c>
      <c r="F58" s="5">
        <v>603.592</v>
      </c>
      <c r="G58" s="9">
        <f t="shared" si="0"/>
        <v>0.000702314814814815</v>
      </c>
    </row>
    <row r="59" spans="1:9">
      <c r="A59" t="s">
        <v>254</v>
      </c>
      <c r="B59" t="s">
        <v>273</v>
      </c>
      <c r="C59" t="s">
        <v>261</v>
      </c>
      <c r="D59">
        <v>1200</v>
      </c>
      <c r="E59" s="5">
        <v>9.834945</v>
      </c>
      <c r="F59" s="5">
        <v>923.5933</v>
      </c>
      <c r="G59" s="9">
        <f t="shared" si="0"/>
        <v>0.00107476851851852</v>
      </c>
      <c r="H59" s="1"/>
      <c r="I59" s="11"/>
    </row>
    <row r="60" spans="1:9">
      <c r="A60" t="s">
        <v>254</v>
      </c>
      <c r="B60" t="s">
        <v>273</v>
      </c>
      <c r="C60" t="s">
        <v>262</v>
      </c>
      <c r="D60">
        <v>1200</v>
      </c>
      <c r="E60" s="5">
        <v>9.834945</v>
      </c>
      <c r="F60" s="5">
        <v>588.3567</v>
      </c>
      <c r="G60" s="9">
        <f t="shared" si="0"/>
        <v>0.000684606481481481</v>
      </c>
      <c r="H60" s="1"/>
      <c r="I60" s="11"/>
    </row>
    <row r="61" spans="1:9">
      <c r="A61" t="s">
        <v>254</v>
      </c>
      <c r="B61" t="s">
        <v>273</v>
      </c>
      <c r="C61" t="s">
        <v>263</v>
      </c>
      <c r="D61">
        <v>1200</v>
      </c>
      <c r="E61" s="5">
        <v>9.834945</v>
      </c>
      <c r="F61" s="5">
        <v>552.674</v>
      </c>
      <c r="G61" s="9">
        <f t="shared" si="0"/>
        <v>0.000643055555555556</v>
      </c>
      <c r="H61" s="1"/>
      <c r="I61" s="11"/>
    </row>
    <row r="62" spans="1:9">
      <c r="A62" t="s">
        <v>254</v>
      </c>
      <c r="B62" t="s">
        <v>273</v>
      </c>
      <c r="C62" t="s">
        <v>264</v>
      </c>
      <c r="D62">
        <v>1200</v>
      </c>
      <c r="E62" s="5">
        <v>8.285863</v>
      </c>
      <c r="F62" s="5">
        <v>755.7246</v>
      </c>
      <c r="G62" s="9">
        <f t="shared" si="0"/>
        <v>0.00101585648148148</v>
      </c>
      <c r="H62" s="1"/>
      <c r="I62" s="11"/>
    </row>
    <row r="63" spans="1:9">
      <c r="A63" t="s">
        <v>254</v>
      </c>
      <c r="B63" t="s">
        <v>273</v>
      </c>
      <c r="C63" t="s">
        <v>265</v>
      </c>
      <c r="D63">
        <v>1200</v>
      </c>
      <c r="E63" s="5">
        <v>8.285863</v>
      </c>
      <c r="F63" s="5">
        <v>566.4674</v>
      </c>
      <c r="G63" s="9">
        <f t="shared" si="0"/>
        <v>0.000761458333333333</v>
      </c>
      <c r="H63" s="1"/>
      <c r="I63" s="11"/>
    </row>
    <row r="64" spans="1:9">
      <c r="A64" t="s">
        <v>254</v>
      </c>
      <c r="B64" t="s">
        <v>273</v>
      </c>
      <c r="C64" t="s">
        <v>266</v>
      </c>
      <c r="D64">
        <v>1200</v>
      </c>
      <c r="E64" s="5">
        <v>8.285863</v>
      </c>
      <c r="F64" s="5">
        <v>471.8312</v>
      </c>
      <c r="G64" s="9">
        <f t="shared" si="0"/>
        <v>0.000634143518518518</v>
      </c>
      <c r="H64" s="1"/>
      <c r="I64" s="11"/>
    </row>
    <row r="65" spans="1:9">
      <c r="A65" t="s">
        <v>254</v>
      </c>
      <c r="B65" t="s">
        <v>273</v>
      </c>
      <c r="C65" t="s">
        <v>211</v>
      </c>
      <c r="D65">
        <v>1200</v>
      </c>
      <c r="E65" s="5">
        <v>8.285863</v>
      </c>
      <c r="F65" s="5">
        <v>449.4429</v>
      </c>
      <c r="G65" s="9">
        <f t="shared" si="0"/>
        <v>0.000604050925925926</v>
      </c>
      <c r="H65" s="1"/>
      <c r="I65" s="11"/>
    </row>
    <row r="66" spans="1:9">
      <c r="A66" t="s">
        <v>254</v>
      </c>
      <c r="B66" t="s">
        <v>273</v>
      </c>
      <c r="C66" t="s">
        <v>267</v>
      </c>
      <c r="D66">
        <v>1200</v>
      </c>
      <c r="E66" s="5">
        <v>9.834945</v>
      </c>
      <c r="F66" s="5">
        <v>563.5631</v>
      </c>
      <c r="G66" s="9">
        <f t="shared" si="0"/>
        <v>0.000655787037037037</v>
      </c>
      <c r="H66" s="1"/>
      <c r="I66" s="11"/>
    </row>
    <row r="67" spans="1:9">
      <c r="A67" t="s">
        <v>254</v>
      </c>
      <c r="B67" t="s">
        <v>273</v>
      </c>
      <c r="C67" t="s">
        <v>268</v>
      </c>
      <c r="D67">
        <v>1200</v>
      </c>
      <c r="E67" s="5">
        <v>9.834945</v>
      </c>
      <c r="F67" s="5">
        <v>527.4281</v>
      </c>
      <c r="G67" s="9">
        <f t="shared" si="0"/>
        <v>0.000613773148148148</v>
      </c>
      <c r="H67" s="1"/>
      <c r="I67" s="11"/>
    </row>
    <row r="68" spans="1:9">
      <c r="A68" t="s">
        <v>254</v>
      </c>
      <c r="B68" t="s">
        <v>273</v>
      </c>
      <c r="C68" t="s">
        <v>269</v>
      </c>
      <c r="D68">
        <v>1200</v>
      </c>
      <c r="E68" s="5">
        <v>9.834945</v>
      </c>
      <c r="F68" s="5">
        <v>698.0486</v>
      </c>
      <c r="G68" s="9">
        <f t="shared" si="0"/>
        <v>0.000812268518518519</v>
      </c>
      <c r="H68" s="1"/>
      <c r="I68" s="11"/>
    </row>
    <row r="69" spans="1:9">
      <c r="A69" t="s">
        <v>254</v>
      </c>
      <c r="B69" t="s">
        <v>273</v>
      </c>
      <c r="C69" t="s">
        <v>270</v>
      </c>
      <c r="D69">
        <v>1200</v>
      </c>
      <c r="E69" s="5">
        <v>9.834945</v>
      </c>
      <c r="F69" s="5">
        <v>588.3345</v>
      </c>
      <c r="G69" s="9">
        <f t="shared" si="0"/>
        <v>0.000684606481481481</v>
      </c>
      <c r="H69" s="1"/>
      <c r="I69" s="11"/>
    </row>
    <row r="70" spans="1:9">
      <c r="A70" s="10" t="s">
        <v>254</v>
      </c>
      <c r="B70" s="10" t="s">
        <v>273</v>
      </c>
      <c r="C70" s="10" t="s">
        <v>271</v>
      </c>
      <c r="D70">
        <v>1200</v>
      </c>
      <c r="E70" s="5">
        <v>9.834945</v>
      </c>
      <c r="F70" s="5">
        <v>1248.7349</v>
      </c>
      <c r="G70" s="9">
        <f t="shared" si="0"/>
        <v>0.001453125</v>
      </c>
      <c r="H70" s="1"/>
      <c r="I70" s="11"/>
    </row>
    <row r="71" spans="1:9">
      <c r="A71" s="10" t="s">
        <v>254</v>
      </c>
      <c r="B71" s="10" t="s">
        <v>273</v>
      </c>
      <c r="C71" s="10" t="s">
        <v>132</v>
      </c>
      <c r="D71">
        <v>1200</v>
      </c>
      <c r="E71" s="5">
        <v>9.834945</v>
      </c>
      <c r="F71" s="5">
        <v>761.0684</v>
      </c>
      <c r="G71" s="9">
        <f t="shared" si="0"/>
        <v>0.000885648148148148</v>
      </c>
      <c r="H71" s="1"/>
      <c r="I71" s="11"/>
    </row>
    <row r="72" spans="1:9">
      <c r="A72" t="s">
        <v>254</v>
      </c>
      <c r="B72" t="s">
        <v>274</v>
      </c>
      <c r="C72" t="s">
        <v>256</v>
      </c>
      <c r="D72">
        <v>1200</v>
      </c>
      <c r="E72" s="5">
        <v>10.535075</v>
      </c>
      <c r="F72" s="5">
        <v>1442.0463</v>
      </c>
      <c r="G72" s="9">
        <f t="shared" si="0"/>
        <v>0.00158206018518519</v>
      </c>
      <c r="H72" s="1"/>
      <c r="I72" s="11"/>
    </row>
    <row r="73" spans="1:9">
      <c r="A73" t="s">
        <v>254</v>
      </c>
      <c r="B73" t="s">
        <v>274</v>
      </c>
      <c r="C73" t="s">
        <v>257</v>
      </c>
      <c r="D73">
        <v>1200</v>
      </c>
      <c r="E73" s="5">
        <v>10.535075</v>
      </c>
      <c r="F73" s="5">
        <v>1392.4597</v>
      </c>
      <c r="G73" s="9">
        <f t="shared" ref="G73:G137" si="1">IF(D73&gt;0,FLOOR(1.16*F73/(E73-LN(LN(6/5))),0.01)/86400,"")</f>
        <v>0.00152766203703704</v>
      </c>
      <c r="H73" s="1"/>
      <c r="I73" s="11"/>
    </row>
    <row r="74" spans="1:9">
      <c r="A74" t="s">
        <v>254</v>
      </c>
      <c r="B74" t="s">
        <v>274</v>
      </c>
      <c r="C74" t="s">
        <v>258</v>
      </c>
      <c r="D74">
        <v>1200</v>
      </c>
      <c r="E74" s="5">
        <v>10.535075</v>
      </c>
      <c r="F74" s="5">
        <v>1358.7707</v>
      </c>
      <c r="G74" s="9">
        <f t="shared" si="1"/>
        <v>0.00149074074074074</v>
      </c>
      <c r="H74" s="1"/>
      <c r="I74" s="11"/>
    </row>
    <row r="75" spans="1:9">
      <c r="A75" t="s">
        <v>254</v>
      </c>
      <c r="B75" t="s">
        <v>274</v>
      </c>
      <c r="C75" t="s">
        <v>106</v>
      </c>
      <c r="D75">
        <v>1200</v>
      </c>
      <c r="E75" s="5">
        <v>10.535075</v>
      </c>
      <c r="F75" s="5">
        <v>1376.3089</v>
      </c>
      <c r="G75" s="9">
        <f t="shared" si="1"/>
        <v>0.0015099537037037</v>
      </c>
      <c r="H75" s="1"/>
      <c r="I75" s="11"/>
    </row>
    <row r="76" spans="1:9">
      <c r="A76" t="s">
        <v>254</v>
      </c>
      <c r="B76" t="s">
        <v>274</v>
      </c>
      <c r="C76" t="s">
        <v>259</v>
      </c>
      <c r="D76">
        <v>1200</v>
      </c>
      <c r="E76" s="5">
        <v>7.497094</v>
      </c>
      <c r="F76" s="5">
        <v>1046.9634</v>
      </c>
      <c r="G76" s="9">
        <f t="shared" si="1"/>
        <v>0.00152800925925926</v>
      </c>
      <c r="H76" s="1"/>
      <c r="I76" s="11"/>
    </row>
    <row r="77" spans="1:9">
      <c r="A77" t="s">
        <v>254</v>
      </c>
      <c r="B77" t="s">
        <v>274</v>
      </c>
      <c r="C77" t="s">
        <v>124</v>
      </c>
      <c r="D77">
        <v>1200</v>
      </c>
      <c r="E77" s="5">
        <v>7.497094</v>
      </c>
      <c r="F77" s="5">
        <v>855.6293</v>
      </c>
      <c r="G77" s="9">
        <f t="shared" si="1"/>
        <v>0.00124872685185185</v>
      </c>
      <c r="H77" s="1"/>
      <c r="I77" s="11"/>
    </row>
    <row r="78" spans="1:7">
      <c r="A78" t="s">
        <v>254</v>
      </c>
      <c r="B78" t="s">
        <v>274</v>
      </c>
      <c r="C78" t="s">
        <v>102</v>
      </c>
      <c r="D78">
        <v>1200</v>
      </c>
      <c r="E78" s="5">
        <v>10.535075</v>
      </c>
      <c r="F78" s="5">
        <v>1703.5805</v>
      </c>
      <c r="G78" s="9">
        <f t="shared" si="1"/>
        <v>0.00186898148148148</v>
      </c>
    </row>
    <row r="79" spans="1:9">
      <c r="A79" t="s">
        <v>254</v>
      </c>
      <c r="B79" t="s">
        <v>274</v>
      </c>
      <c r="C79" t="s">
        <v>86</v>
      </c>
      <c r="D79">
        <v>1200</v>
      </c>
      <c r="E79" s="5">
        <v>10.535075</v>
      </c>
      <c r="F79" s="5">
        <v>1524.1381</v>
      </c>
      <c r="G79" s="9">
        <f t="shared" si="1"/>
        <v>0.00167210648148148</v>
      </c>
      <c r="H79" s="1"/>
      <c r="I79" s="11"/>
    </row>
    <row r="80" spans="1:9">
      <c r="A80" t="s">
        <v>254</v>
      </c>
      <c r="B80" t="s">
        <v>274</v>
      </c>
      <c r="C80" t="s">
        <v>91</v>
      </c>
      <c r="D80">
        <v>1200</v>
      </c>
      <c r="E80" s="5">
        <v>10.535075</v>
      </c>
      <c r="F80" s="5">
        <v>1459.7442</v>
      </c>
      <c r="G80" s="9">
        <f t="shared" si="1"/>
        <v>0.00160150462962963</v>
      </c>
      <c r="H80" s="1"/>
      <c r="I80" s="11"/>
    </row>
    <row r="81" spans="1:9">
      <c r="A81" t="s">
        <v>254</v>
      </c>
      <c r="B81" t="s">
        <v>274</v>
      </c>
      <c r="C81" t="s">
        <v>88</v>
      </c>
      <c r="D81">
        <v>1200</v>
      </c>
      <c r="E81" s="5">
        <v>10.535075</v>
      </c>
      <c r="F81" s="5">
        <v>1414.7298</v>
      </c>
      <c r="G81" s="9">
        <f t="shared" si="1"/>
        <v>0.00155208333333333</v>
      </c>
      <c r="H81" s="1"/>
      <c r="I81" s="11"/>
    </row>
    <row r="82" spans="1:9">
      <c r="A82" t="s">
        <v>254</v>
      </c>
      <c r="B82" t="s">
        <v>274</v>
      </c>
      <c r="C82" t="s">
        <v>262</v>
      </c>
      <c r="D82">
        <v>1200</v>
      </c>
      <c r="E82" s="5">
        <v>10.535075</v>
      </c>
      <c r="F82" s="5">
        <v>1589.9241</v>
      </c>
      <c r="G82" s="9">
        <f t="shared" si="1"/>
        <v>0.0017443287037037</v>
      </c>
      <c r="H82" s="1"/>
      <c r="I82" s="11"/>
    </row>
    <row r="83" spans="1:9">
      <c r="A83" t="s">
        <v>254</v>
      </c>
      <c r="B83" t="s">
        <v>274</v>
      </c>
      <c r="C83" t="s">
        <v>263</v>
      </c>
      <c r="D83">
        <v>1200</v>
      </c>
      <c r="E83" s="5">
        <v>10.535075</v>
      </c>
      <c r="F83" s="5">
        <v>1381.4339</v>
      </c>
      <c r="G83" s="9">
        <f t="shared" si="1"/>
        <v>0.001515625</v>
      </c>
      <c r="H83" s="1"/>
      <c r="I83" s="11"/>
    </row>
    <row r="84" spans="1:9">
      <c r="A84" t="s">
        <v>254</v>
      </c>
      <c r="B84" t="s">
        <v>274</v>
      </c>
      <c r="C84" t="s">
        <v>264</v>
      </c>
      <c r="D84">
        <v>1200</v>
      </c>
      <c r="E84" s="5">
        <v>7.497094</v>
      </c>
      <c r="F84" s="5">
        <v>1510.2926</v>
      </c>
      <c r="G84" s="9">
        <f t="shared" si="1"/>
        <v>0.00220416666666667</v>
      </c>
      <c r="H84" s="1"/>
      <c r="I84" s="11"/>
    </row>
    <row r="85" spans="1:9">
      <c r="A85" t="s">
        <v>254</v>
      </c>
      <c r="B85" t="s">
        <v>274</v>
      </c>
      <c r="C85" t="s">
        <v>265</v>
      </c>
      <c r="D85">
        <v>1200</v>
      </c>
      <c r="E85" s="5">
        <v>7.497094</v>
      </c>
      <c r="F85" s="5">
        <v>1028.5502</v>
      </c>
      <c r="G85" s="9">
        <f t="shared" si="1"/>
        <v>0.00150104166666667</v>
      </c>
      <c r="H85" s="1"/>
      <c r="I85" s="11"/>
    </row>
    <row r="86" spans="1:9">
      <c r="A86" t="s">
        <v>254</v>
      </c>
      <c r="B86" t="s">
        <v>274</v>
      </c>
      <c r="C86" t="s">
        <v>266</v>
      </c>
      <c r="D86">
        <v>1200</v>
      </c>
      <c r="E86" s="5">
        <v>7.497094</v>
      </c>
      <c r="F86" s="5">
        <v>853.9797</v>
      </c>
      <c r="G86" s="9">
        <f t="shared" si="1"/>
        <v>0.0012462962962963</v>
      </c>
      <c r="H86" s="1"/>
      <c r="I86" s="11"/>
    </row>
    <row r="87" spans="1:9">
      <c r="A87" t="s">
        <v>254</v>
      </c>
      <c r="B87" t="s">
        <v>274</v>
      </c>
      <c r="C87" t="s">
        <v>211</v>
      </c>
      <c r="D87">
        <v>1200</v>
      </c>
      <c r="E87" s="5">
        <v>7.497094</v>
      </c>
      <c r="F87" s="5">
        <v>815.2371</v>
      </c>
      <c r="G87" s="9">
        <f t="shared" si="1"/>
        <v>0.00118981481481481</v>
      </c>
      <c r="H87" s="1"/>
      <c r="I87" s="11"/>
    </row>
    <row r="88" spans="1:9">
      <c r="A88" t="s">
        <v>254</v>
      </c>
      <c r="B88" t="s">
        <v>274</v>
      </c>
      <c r="C88" t="s">
        <v>270</v>
      </c>
      <c r="D88">
        <v>1200</v>
      </c>
      <c r="E88" s="5">
        <v>10.535075</v>
      </c>
      <c r="F88" s="5">
        <v>1589.9241</v>
      </c>
      <c r="G88" s="9">
        <f t="shared" si="1"/>
        <v>0.0017443287037037</v>
      </c>
      <c r="H88" s="1"/>
      <c r="I88" s="11"/>
    </row>
    <row r="89" spans="1:9">
      <c r="A89" t="s">
        <v>254</v>
      </c>
      <c r="B89" t="s">
        <v>275</v>
      </c>
      <c r="C89" t="s">
        <v>256</v>
      </c>
      <c r="D89">
        <v>1200</v>
      </c>
      <c r="E89" s="5">
        <v>10.049416</v>
      </c>
      <c r="F89" s="5">
        <v>2794.6553</v>
      </c>
      <c r="G89" s="9">
        <f t="shared" si="1"/>
        <v>0.00319282407407407</v>
      </c>
      <c r="H89" s="1"/>
      <c r="I89" s="11"/>
    </row>
    <row r="90" spans="1:9">
      <c r="A90" t="s">
        <v>254</v>
      </c>
      <c r="B90" t="s">
        <v>275</v>
      </c>
      <c r="C90" t="s">
        <v>257</v>
      </c>
      <c r="D90">
        <v>1200</v>
      </c>
      <c r="E90" s="5">
        <v>10.049416</v>
      </c>
      <c r="F90" s="5">
        <v>2632.7011</v>
      </c>
      <c r="G90" s="9">
        <f t="shared" si="1"/>
        <v>0.00300775462962963</v>
      </c>
      <c r="H90" s="1"/>
      <c r="I90" s="11"/>
    </row>
    <row r="91" spans="1:9">
      <c r="A91" t="s">
        <v>254</v>
      </c>
      <c r="B91" t="s">
        <v>275</v>
      </c>
      <c r="C91" t="s">
        <v>258</v>
      </c>
      <c r="D91">
        <v>1200</v>
      </c>
      <c r="E91" s="5">
        <v>10.049416</v>
      </c>
      <c r="F91" s="5">
        <v>2647.3097</v>
      </c>
      <c r="G91" s="9">
        <f t="shared" si="1"/>
        <v>0.00302453703703704</v>
      </c>
      <c r="H91" s="1"/>
      <c r="I91" s="11"/>
    </row>
    <row r="92" spans="1:9">
      <c r="A92" t="s">
        <v>254</v>
      </c>
      <c r="B92" t="s">
        <v>275</v>
      </c>
      <c r="C92" t="s">
        <v>106</v>
      </c>
      <c r="D92">
        <v>1200</v>
      </c>
      <c r="E92" s="5">
        <v>10.049416</v>
      </c>
      <c r="F92" s="5">
        <v>2678.2727</v>
      </c>
      <c r="G92" s="9">
        <f t="shared" si="1"/>
        <v>0.00305983796296296</v>
      </c>
      <c r="H92" s="1"/>
      <c r="I92" s="11"/>
    </row>
    <row r="93" spans="1:9">
      <c r="A93" t="s">
        <v>254</v>
      </c>
      <c r="B93" t="s">
        <v>275</v>
      </c>
      <c r="C93" t="s">
        <v>259</v>
      </c>
      <c r="D93">
        <v>1200</v>
      </c>
      <c r="E93" s="5">
        <v>7.078699</v>
      </c>
      <c r="F93" s="5">
        <v>2318.8426</v>
      </c>
      <c r="G93" s="9">
        <f t="shared" si="1"/>
        <v>0.00354548611111111</v>
      </c>
      <c r="H93" s="1"/>
      <c r="I93" s="11"/>
    </row>
    <row r="94" spans="1:9">
      <c r="A94" t="s">
        <v>254</v>
      </c>
      <c r="B94" t="s">
        <v>275</v>
      </c>
      <c r="C94" t="s">
        <v>124</v>
      </c>
      <c r="D94">
        <v>1200</v>
      </c>
      <c r="E94" s="5">
        <v>7.078699</v>
      </c>
      <c r="F94" s="5">
        <v>1601.4887</v>
      </c>
      <c r="G94" s="9">
        <f t="shared" si="1"/>
        <v>0.00244861111111111</v>
      </c>
      <c r="H94" s="1"/>
      <c r="I94" s="11"/>
    </row>
    <row r="95" spans="1:9">
      <c r="A95" t="s">
        <v>254</v>
      </c>
      <c r="B95" t="s">
        <v>275</v>
      </c>
      <c r="C95" t="s">
        <v>102</v>
      </c>
      <c r="D95">
        <v>1200</v>
      </c>
      <c r="E95" s="5">
        <v>10.049416</v>
      </c>
      <c r="F95" s="5">
        <v>3504.4625</v>
      </c>
      <c r="G95" s="9">
        <f t="shared" si="1"/>
        <v>0.00400381944444444</v>
      </c>
      <c r="H95" s="1"/>
      <c r="I95" s="11"/>
    </row>
    <row r="96" spans="1:9">
      <c r="A96" t="s">
        <v>254</v>
      </c>
      <c r="B96" t="s">
        <v>275</v>
      </c>
      <c r="C96" t="s">
        <v>86</v>
      </c>
      <c r="D96">
        <v>1200</v>
      </c>
      <c r="E96" s="5">
        <v>10.049416</v>
      </c>
      <c r="F96" s="5">
        <v>3196.6537</v>
      </c>
      <c r="G96" s="9">
        <f t="shared" si="1"/>
        <v>0.00365208333333333</v>
      </c>
      <c r="H96" s="1"/>
      <c r="I96" s="11"/>
    </row>
    <row r="97" spans="1:9">
      <c r="A97" t="s">
        <v>254</v>
      </c>
      <c r="B97" t="s">
        <v>275</v>
      </c>
      <c r="C97" t="s">
        <v>91</v>
      </c>
      <c r="D97">
        <v>1200</v>
      </c>
      <c r="E97" s="5">
        <v>10.049416</v>
      </c>
      <c r="F97" s="5">
        <v>2861.3096</v>
      </c>
      <c r="G97" s="9">
        <f t="shared" si="1"/>
        <v>0.00326898148148148</v>
      </c>
      <c r="H97" s="1"/>
      <c r="I97" s="11"/>
    </row>
    <row r="98" spans="1:7">
      <c r="A98" t="s">
        <v>254</v>
      </c>
      <c r="B98" t="s">
        <v>275</v>
      </c>
      <c r="C98" t="s">
        <v>88</v>
      </c>
      <c r="D98">
        <v>1200</v>
      </c>
      <c r="E98" s="5">
        <v>10.049416</v>
      </c>
      <c r="F98" s="5">
        <v>2716.613</v>
      </c>
      <c r="G98" s="9">
        <f t="shared" si="1"/>
        <v>0.0031037037037037</v>
      </c>
    </row>
    <row r="99" spans="1:9">
      <c r="A99" t="s">
        <v>254</v>
      </c>
      <c r="B99" t="s">
        <v>275</v>
      </c>
      <c r="C99" t="s">
        <v>262</v>
      </c>
      <c r="D99">
        <v>1200</v>
      </c>
      <c r="E99" s="5">
        <v>10.049416</v>
      </c>
      <c r="F99" s="5">
        <v>3020.927</v>
      </c>
      <c r="G99" s="9">
        <f t="shared" si="1"/>
        <v>0.00345138888888889</v>
      </c>
      <c r="H99" s="1"/>
      <c r="I99" s="11"/>
    </row>
    <row r="100" spans="1:9">
      <c r="A100" t="s">
        <v>254</v>
      </c>
      <c r="B100" t="s">
        <v>275</v>
      </c>
      <c r="C100" t="s">
        <v>263</v>
      </c>
      <c r="D100">
        <v>1200</v>
      </c>
      <c r="E100" s="5">
        <v>10.049416</v>
      </c>
      <c r="F100" s="5">
        <v>2668.8202</v>
      </c>
      <c r="G100" s="9">
        <f t="shared" si="1"/>
        <v>0.00304907407407407</v>
      </c>
      <c r="H100" s="1"/>
      <c r="I100" s="11"/>
    </row>
    <row r="101" spans="1:9">
      <c r="A101" t="s">
        <v>254</v>
      </c>
      <c r="B101" t="s">
        <v>275</v>
      </c>
      <c r="C101" t="s">
        <v>264</v>
      </c>
      <c r="D101">
        <v>1200</v>
      </c>
      <c r="E101" s="5">
        <v>7.078699</v>
      </c>
      <c r="F101" s="5">
        <v>2707.6867</v>
      </c>
      <c r="G101" s="9">
        <f t="shared" si="1"/>
        <v>0.0041400462962963</v>
      </c>
      <c r="H101" s="1"/>
      <c r="I101" s="11"/>
    </row>
    <row r="102" spans="1:9">
      <c r="A102" t="s">
        <v>254</v>
      </c>
      <c r="B102" t="s">
        <v>275</v>
      </c>
      <c r="C102" t="s">
        <v>265</v>
      </c>
      <c r="D102">
        <v>1200</v>
      </c>
      <c r="E102" s="5">
        <v>7.078699</v>
      </c>
      <c r="F102" s="5">
        <v>1868.1699</v>
      </c>
      <c r="G102" s="9">
        <f t="shared" si="1"/>
        <v>0.00285648148148148</v>
      </c>
      <c r="H102" s="1"/>
      <c r="I102" s="11"/>
    </row>
    <row r="103" spans="1:9">
      <c r="A103" t="s">
        <v>254</v>
      </c>
      <c r="B103" t="s">
        <v>275</v>
      </c>
      <c r="C103" t="s">
        <v>276</v>
      </c>
      <c r="D103">
        <v>1200</v>
      </c>
      <c r="E103" s="5">
        <v>7.078699</v>
      </c>
      <c r="F103" s="5">
        <v>1494.5268</v>
      </c>
      <c r="G103" s="9">
        <f t="shared" si="1"/>
        <v>0.00228506944444444</v>
      </c>
      <c r="H103" s="1"/>
      <c r="I103" s="11"/>
    </row>
    <row r="104" spans="1:9">
      <c r="A104" t="s">
        <v>254</v>
      </c>
      <c r="B104" t="s">
        <v>275</v>
      </c>
      <c r="C104" t="s">
        <v>270</v>
      </c>
      <c r="D104">
        <v>1200</v>
      </c>
      <c r="E104" s="5">
        <v>10.049416</v>
      </c>
      <c r="F104" s="5">
        <v>3020.927</v>
      </c>
      <c r="G104" s="9">
        <f t="shared" si="1"/>
        <v>0.00345138888888889</v>
      </c>
      <c r="H104" s="1"/>
      <c r="I104" s="11"/>
    </row>
    <row r="105" spans="1:9">
      <c r="A105" t="s">
        <v>254</v>
      </c>
      <c r="B105" t="s">
        <v>277</v>
      </c>
      <c r="C105" t="s">
        <v>256</v>
      </c>
      <c r="D105">
        <v>1200</v>
      </c>
      <c r="E105" s="5">
        <v>10.17638</v>
      </c>
      <c r="F105" s="5">
        <v>10620.663</v>
      </c>
      <c r="G105" s="9">
        <f t="shared" si="1"/>
        <v>0.0120042824074074</v>
      </c>
      <c r="H105" s="1"/>
      <c r="I105" s="11"/>
    </row>
    <row r="106" spans="1:9">
      <c r="A106" t="s">
        <v>254</v>
      </c>
      <c r="B106" t="s">
        <v>277</v>
      </c>
      <c r="C106" t="s">
        <v>257</v>
      </c>
      <c r="D106">
        <v>1200</v>
      </c>
      <c r="E106" s="5">
        <v>10.17638</v>
      </c>
      <c r="F106" s="5">
        <v>10093.5698</v>
      </c>
      <c r="G106" s="9">
        <f t="shared" si="1"/>
        <v>0.0114085648148148</v>
      </c>
      <c r="H106" s="1"/>
      <c r="I106" s="11"/>
    </row>
    <row r="107" spans="1:9">
      <c r="A107" t="s">
        <v>254</v>
      </c>
      <c r="B107" t="s">
        <v>277</v>
      </c>
      <c r="C107" t="s">
        <v>258</v>
      </c>
      <c r="D107">
        <v>1200</v>
      </c>
      <c r="E107" s="5">
        <v>10.17638</v>
      </c>
      <c r="F107" s="5">
        <v>10195.1413</v>
      </c>
      <c r="G107" s="9">
        <f t="shared" si="1"/>
        <v>0.0115233796296296</v>
      </c>
      <c r="H107" s="1"/>
      <c r="I107" s="11"/>
    </row>
    <row r="108" spans="1:9">
      <c r="A108" t="s">
        <v>254</v>
      </c>
      <c r="B108" t="s">
        <v>277</v>
      </c>
      <c r="C108" t="s">
        <v>106</v>
      </c>
      <c r="D108">
        <v>1200</v>
      </c>
      <c r="E108" s="5">
        <v>10.17638</v>
      </c>
      <c r="F108" s="5">
        <v>10243.1456</v>
      </c>
      <c r="G108" s="9">
        <f t="shared" si="1"/>
        <v>0.011577662037037</v>
      </c>
      <c r="H108" s="1"/>
      <c r="I108" s="11"/>
    </row>
    <row r="109" spans="1:9">
      <c r="A109" t="s">
        <v>254</v>
      </c>
      <c r="B109" t="s">
        <v>277</v>
      </c>
      <c r="C109" t="s">
        <v>124</v>
      </c>
      <c r="D109">
        <v>1200</v>
      </c>
      <c r="E109" s="5">
        <v>7.989947</v>
      </c>
      <c r="F109" s="5">
        <v>6437.2328</v>
      </c>
      <c r="G109" s="9">
        <f t="shared" si="1"/>
        <v>0.00891724537037037</v>
      </c>
      <c r="H109" s="1"/>
      <c r="I109" s="11"/>
    </row>
    <row r="110" spans="1:9">
      <c r="A110" t="s">
        <v>254</v>
      </c>
      <c r="B110" t="s">
        <v>277</v>
      </c>
      <c r="C110" t="s">
        <v>91</v>
      </c>
      <c r="D110">
        <v>1200</v>
      </c>
      <c r="E110" s="5">
        <v>10.17638</v>
      </c>
      <c r="F110" s="5">
        <v>10710.2192</v>
      </c>
      <c r="G110" s="9">
        <f t="shared" si="1"/>
        <v>0.0121055555555556</v>
      </c>
      <c r="H110" s="1"/>
      <c r="I110" s="11"/>
    </row>
    <row r="111" spans="1:9">
      <c r="A111" t="s">
        <v>254</v>
      </c>
      <c r="B111" t="s">
        <v>277</v>
      </c>
      <c r="C111" t="s">
        <v>88</v>
      </c>
      <c r="D111">
        <v>1200</v>
      </c>
      <c r="E111" s="5">
        <v>10.17638</v>
      </c>
      <c r="F111" s="5">
        <v>9777.3299</v>
      </c>
      <c r="G111" s="9">
        <f t="shared" si="1"/>
        <v>0.0110511574074074</v>
      </c>
      <c r="H111" s="1"/>
      <c r="I111" s="11"/>
    </row>
    <row r="112" spans="1:9">
      <c r="A112" t="s">
        <v>254</v>
      </c>
      <c r="B112" t="s">
        <v>277</v>
      </c>
      <c r="C112" t="s">
        <v>263</v>
      </c>
      <c r="D112">
        <v>1200</v>
      </c>
      <c r="E112" s="5">
        <v>10.17638</v>
      </c>
      <c r="F112" s="5">
        <v>10061.8355</v>
      </c>
      <c r="G112" s="9">
        <f t="shared" si="1"/>
        <v>0.0113726851851852</v>
      </c>
      <c r="H112" s="1"/>
      <c r="I112" s="11"/>
    </row>
    <row r="113" spans="1:9">
      <c r="A113" t="s">
        <v>254</v>
      </c>
      <c r="B113" t="s">
        <v>277</v>
      </c>
      <c r="C113" t="s">
        <v>264</v>
      </c>
      <c r="D113">
        <v>1200</v>
      </c>
      <c r="E113" s="5">
        <v>7.989947</v>
      </c>
      <c r="F113" s="5">
        <v>10148.3198</v>
      </c>
      <c r="G113" s="9">
        <f t="shared" si="1"/>
        <v>0.0140581018518519</v>
      </c>
      <c r="H113" s="1"/>
      <c r="I113" s="11"/>
    </row>
    <row r="114" spans="1:9">
      <c r="A114" t="s">
        <v>254</v>
      </c>
      <c r="B114" t="s">
        <v>277</v>
      </c>
      <c r="C114" t="s">
        <v>265</v>
      </c>
      <c r="D114">
        <v>1200</v>
      </c>
      <c r="E114" s="5">
        <v>7.989947</v>
      </c>
      <c r="F114" s="5">
        <v>7118.1899</v>
      </c>
      <c r="G114" s="9">
        <f t="shared" si="1"/>
        <v>0.00986053240740741</v>
      </c>
      <c r="H114" s="1"/>
      <c r="I114" s="11"/>
    </row>
    <row r="115" spans="1:9">
      <c r="A115" t="s">
        <v>254</v>
      </c>
      <c r="B115" t="s">
        <v>277</v>
      </c>
      <c r="C115" t="s">
        <v>276</v>
      </c>
      <c r="D115">
        <v>1200</v>
      </c>
      <c r="E115" s="5">
        <v>7.989947</v>
      </c>
      <c r="F115" s="5">
        <v>5540.9834</v>
      </c>
      <c r="G115" s="9">
        <f t="shared" si="1"/>
        <v>0.00767569444444445</v>
      </c>
      <c r="H115" s="1"/>
      <c r="I115" s="11"/>
    </row>
    <row r="116" spans="1:9">
      <c r="A116" t="s">
        <v>254</v>
      </c>
      <c r="B116" t="s">
        <v>278</v>
      </c>
      <c r="C116" t="s">
        <v>256</v>
      </c>
      <c r="D116">
        <v>1200</v>
      </c>
      <c r="E116" s="5">
        <v>12.050039</v>
      </c>
      <c r="F116" s="5">
        <v>26508.4712</v>
      </c>
      <c r="G116" s="9">
        <f t="shared" si="1"/>
        <v>0.0258798611111111</v>
      </c>
      <c r="H116" s="1"/>
      <c r="I116" s="11"/>
    </row>
    <row r="117" spans="1:7">
      <c r="A117" t="s">
        <v>254</v>
      </c>
      <c r="B117" t="s">
        <v>278</v>
      </c>
      <c r="C117" t="s">
        <v>257</v>
      </c>
      <c r="D117">
        <v>1200</v>
      </c>
      <c r="E117" s="5">
        <v>12.050039</v>
      </c>
      <c r="F117" s="5">
        <v>25299.1896</v>
      </c>
      <c r="G117" s="9">
        <f t="shared" si="1"/>
        <v>0.0246991898148148</v>
      </c>
    </row>
    <row r="118" spans="1:9">
      <c r="A118" t="s">
        <v>254</v>
      </c>
      <c r="B118" t="s">
        <v>278</v>
      </c>
      <c r="C118" t="s">
        <v>258</v>
      </c>
      <c r="D118">
        <v>1200</v>
      </c>
      <c r="E118" s="5">
        <v>12.050039</v>
      </c>
      <c r="F118" s="5">
        <v>25901.9162</v>
      </c>
      <c r="G118" s="9">
        <f t="shared" si="1"/>
        <v>0.0252876157407407</v>
      </c>
      <c r="H118" s="1"/>
      <c r="I118" s="11"/>
    </row>
    <row r="119" spans="1:9">
      <c r="A119" t="s">
        <v>254</v>
      </c>
      <c r="B119" t="s">
        <v>278</v>
      </c>
      <c r="C119" t="s">
        <v>106</v>
      </c>
      <c r="D119">
        <v>1200</v>
      </c>
      <c r="E119" s="5">
        <v>12.050039</v>
      </c>
      <c r="F119" s="5">
        <v>24900.4088</v>
      </c>
      <c r="G119" s="9">
        <f t="shared" si="1"/>
        <v>0.0243099537037037</v>
      </c>
      <c r="H119" s="1"/>
      <c r="I119" s="11"/>
    </row>
    <row r="120" spans="1:9">
      <c r="A120" t="s">
        <v>254</v>
      </c>
      <c r="B120" t="s">
        <v>278</v>
      </c>
      <c r="C120" t="s">
        <v>263</v>
      </c>
      <c r="D120">
        <v>1200</v>
      </c>
      <c r="E120" s="5">
        <v>12.050039</v>
      </c>
      <c r="F120" s="5">
        <v>26253.499</v>
      </c>
      <c r="G120" s="9">
        <f t="shared" si="1"/>
        <v>0.0256309027777778</v>
      </c>
      <c r="H120" s="1"/>
      <c r="I120" s="11"/>
    </row>
    <row r="121" spans="1:9">
      <c r="A121" t="s">
        <v>254</v>
      </c>
      <c r="B121" t="s">
        <v>278</v>
      </c>
      <c r="C121" t="s">
        <v>264</v>
      </c>
      <c r="D121">
        <v>1200</v>
      </c>
      <c r="E121" s="5">
        <v>8.557452</v>
      </c>
      <c r="F121" s="5">
        <v>21042.3429</v>
      </c>
      <c r="G121" s="9">
        <f t="shared" si="1"/>
        <v>0.0275368055555556</v>
      </c>
      <c r="H121" s="1"/>
      <c r="I121" s="11"/>
    </row>
    <row r="122" spans="1:9">
      <c r="A122" t="s">
        <v>254</v>
      </c>
      <c r="B122" t="s">
        <v>278</v>
      </c>
      <c r="C122" t="s">
        <v>265</v>
      </c>
      <c r="D122">
        <v>1200</v>
      </c>
      <c r="E122" s="5">
        <v>8.557452</v>
      </c>
      <c r="F122" s="5">
        <v>16268.4673</v>
      </c>
      <c r="G122" s="9">
        <f t="shared" si="1"/>
        <v>0.0212895833333333</v>
      </c>
      <c r="H122" s="1"/>
      <c r="I122" s="11"/>
    </row>
    <row r="123" spans="1:9">
      <c r="A123" t="s">
        <v>254</v>
      </c>
      <c r="B123" t="s">
        <v>278</v>
      </c>
      <c r="C123" t="s">
        <v>276</v>
      </c>
      <c r="D123">
        <v>1200</v>
      </c>
      <c r="E123" s="5">
        <v>8.557452</v>
      </c>
      <c r="F123" s="5">
        <v>12052.3744</v>
      </c>
      <c r="G123" s="9">
        <f t="shared" si="1"/>
        <v>0.0157722222222222</v>
      </c>
      <c r="H123" s="1"/>
      <c r="I123" s="11"/>
    </row>
    <row r="124" spans="1:9">
      <c r="A124" t="s">
        <v>279</v>
      </c>
      <c r="B124" t="s">
        <v>255</v>
      </c>
      <c r="C124" t="s">
        <v>256</v>
      </c>
      <c r="D124">
        <v>1200</v>
      </c>
      <c r="E124" s="5">
        <v>8.905057</v>
      </c>
      <c r="F124" s="5">
        <v>125.0742</v>
      </c>
      <c r="G124" s="9">
        <f t="shared" si="1"/>
        <v>0.000158217592592593</v>
      </c>
      <c r="H124" s="1"/>
      <c r="I124" s="11"/>
    </row>
    <row r="125" spans="1:9">
      <c r="A125" t="s">
        <v>279</v>
      </c>
      <c r="B125" t="s">
        <v>255</v>
      </c>
      <c r="C125" t="s">
        <v>257</v>
      </c>
      <c r="D125">
        <v>1200</v>
      </c>
      <c r="E125" s="5">
        <v>8.905057</v>
      </c>
      <c r="F125" s="5">
        <v>124.3786</v>
      </c>
      <c r="G125" s="9">
        <f t="shared" si="1"/>
        <v>0.000157407407407407</v>
      </c>
      <c r="H125" s="1"/>
      <c r="I125" s="11"/>
    </row>
    <row r="126" spans="1:9">
      <c r="A126" t="s">
        <v>279</v>
      </c>
      <c r="B126" t="s">
        <v>255</v>
      </c>
      <c r="C126" t="s">
        <v>258</v>
      </c>
      <c r="D126">
        <v>1200</v>
      </c>
      <c r="E126" s="5">
        <v>8.905057</v>
      </c>
      <c r="F126" s="5">
        <v>124.5093</v>
      </c>
      <c r="G126" s="9">
        <f t="shared" si="1"/>
        <v>0.000157523148148148</v>
      </c>
      <c r="H126" s="1"/>
      <c r="I126" s="11"/>
    </row>
    <row r="127" spans="1:9">
      <c r="A127" t="s">
        <v>279</v>
      </c>
      <c r="B127" t="s">
        <v>255</v>
      </c>
      <c r="C127" t="s">
        <v>259</v>
      </c>
      <c r="D127">
        <v>1200</v>
      </c>
      <c r="E127" s="5">
        <v>8.835443</v>
      </c>
      <c r="F127" s="5">
        <v>207.7399</v>
      </c>
      <c r="G127" s="9">
        <f t="shared" si="1"/>
        <v>0.000264583333333333</v>
      </c>
      <c r="H127" s="1"/>
      <c r="I127" s="11"/>
    </row>
    <row r="128" spans="1:9">
      <c r="A128" t="s">
        <v>279</v>
      </c>
      <c r="B128" t="s">
        <v>255</v>
      </c>
      <c r="C128" t="s">
        <v>124</v>
      </c>
      <c r="D128">
        <v>1200</v>
      </c>
      <c r="E128" s="5">
        <v>8.835443</v>
      </c>
      <c r="F128" s="5">
        <v>180.2065</v>
      </c>
      <c r="G128" s="9">
        <f t="shared" si="1"/>
        <v>0.000229513888888889</v>
      </c>
      <c r="H128" s="1"/>
      <c r="I128" s="11"/>
    </row>
    <row r="129" spans="1:9">
      <c r="A129" t="s">
        <v>279</v>
      </c>
      <c r="B129" t="s">
        <v>255</v>
      </c>
      <c r="C129" t="s">
        <v>102</v>
      </c>
      <c r="D129">
        <v>1200</v>
      </c>
      <c r="E129" s="5">
        <v>8.905057</v>
      </c>
      <c r="F129" s="5">
        <v>149.2541</v>
      </c>
      <c r="G129" s="9">
        <f t="shared" si="1"/>
        <v>0.000188888888888889</v>
      </c>
      <c r="H129" s="1"/>
      <c r="I129" s="11"/>
    </row>
    <row r="130" spans="1:9">
      <c r="A130" t="s">
        <v>279</v>
      </c>
      <c r="B130" t="s">
        <v>255</v>
      </c>
      <c r="C130" t="s">
        <v>86</v>
      </c>
      <c r="D130">
        <v>1200</v>
      </c>
      <c r="E130" s="5">
        <v>8.905057</v>
      </c>
      <c r="F130" s="5">
        <v>147.8501</v>
      </c>
      <c r="G130" s="9">
        <f t="shared" si="1"/>
        <v>0.000187037037037037</v>
      </c>
      <c r="H130" s="1"/>
      <c r="I130" s="11"/>
    </row>
    <row r="131" spans="1:9">
      <c r="A131" t="s">
        <v>279</v>
      </c>
      <c r="B131" t="s">
        <v>255</v>
      </c>
      <c r="C131" t="s">
        <v>91</v>
      </c>
      <c r="D131">
        <v>1200</v>
      </c>
      <c r="E131" s="5">
        <v>8.905057</v>
      </c>
      <c r="F131" s="5">
        <v>140.8125</v>
      </c>
      <c r="G131" s="9">
        <f t="shared" si="1"/>
        <v>0.000178125</v>
      </c>
      <c r="H131" s="1"/>
      <c r="I131" s="11"/>
    </row>
    <row r="132" spans="1:9">
      <c r="A132" t="s">
        <v>279</v>
      </c>
      <c r="B132" t="s">
        <v>255</v>
      </c>
      <c r="C132" t="s">
        <v>88</v>
      </c>
      <c r="D132">
        <v>1200</v>
      </c>
      <c r="E132" s="5">
        <v>8.905057</v>
      </c>
      <c r="F132" s="5">
        <v>133.5883</v>
      </c>
      <c r="G132" s="9">
        <f t="shared" si="1"/>
        <v>0.000168981481481481</v>
      </c>
      <c r="H132" s="1"/>
      <c r="I132" s="11"/>
    </row>
    <row r="133" spans="1:9">
      <c r="A133" t="s">
        <v>279</v>
      </c>
      <c r="B133" t="s">
        <v>255</v>
      </c>
      <c r="C133" t="s">
        <v>260</v>
      </c>
      <c r="D133">
        <v>1200</v>
      </c>
      <c r="E133" s="5">
        <v>8.905057</v>
      </c>
      <c r="F133" s="5">
        <v>156.111</v>
      </c>
      <c r="G133" s="9">
        <f t="shared" si="1"/>
        <v>0.000197569444444444</v>
      </c>
      <c r="H133" s="1"/>
      <c r="I133" s="11"/>
    </row>
    <row r="134" spans="1:9">
      <c r="A134" t="s">
        <v>279</v>
      </c>
      <c r="B134" t="s">
        <v>255</v>
      </c>
      <c r="C134" t="s">
        <v>261</v>
      </c>
      <c r="D134">
        <v>1200</v>
      </c>
      <c r="E134" s="5">
        <v>8.905057</v>
      </c>
      <c r="F134" s="5">
        <v>133.5131</v>
      </c>
      <c r="G134" s="9">
        <f t="shared" si="1"/>
        <v>0.000168981481481481</v>
      </c>
      <c r="H134" s="1"/>
      <c r="I134" s="11"/>
    </row>
    <row r="135" spans="1:9">
      <c r="A135" t="s">
        <v>279</v>
      </c>
      <c r="B135" t="s">
        <v>255</v>
      </c>
      <c r="C135" t="s">
        <v>262</v>
      </c>
      <c r="D135">
        <v>1200</v>
      </c>
      <c r="E135" s="5">
        <v>8.905057</v>
      </c>
      <c r="F135" s="5">
        <v>134.7932</v>
      </c>
      <c r="G135" s="9">
        <f t="shared" si="1"/>
        <v>0.000170601851851852</v>
      </c>
      <c r="H135" s="1"/>
      <c r="I135" s="11"/>
    </row>
    <row r="136" spans="1:9">
      <c r="A136" t="s">
        <v>279</v>
      </c>
      <c r="B136" t="s">
        <v>255</v>
      </c>
      <c r="C136" t="s">
        <v>263</v>
      </c>
      <c r="D136">
        <v>1200</v>
      </c>
      <c r="E136" s="5">
        <v>8.905057</v>
      </c>
      <c r="F136" s="5">
        <v>128.9079</v>
      </c>
      <c r="G136" s="9">
        <f t="shared" si="1"/>
        <v>0.000163078703703704</v>
      </c>
      <c r="H136" s="1"/>
      <c r="I136" s="11"/>
    </row>
    <row r="137" spans="1:9">
      <c r="A137" t="s">
        <v>279</v>
      </c>
      <c r="B137" t="s">
        <v>255</v>
      </c>
      <c r="C137" t="s">
        <v>264</v>
      </c>
      <c r="D137">
        <v>1200</v>
      </c>
      <c r="E137" s="5">
        <v>8.835443</v>
      </c>
      <c r="F137" s="5">
        <v>269.2994</v>
      </c>
      <c r="G137" s="9">
        <f t="shared" si="1"/>
        <v>0.000343055555555556</v>
      </c>
      <c r="H137" s="1"/>
      <c r="I137" s="11"/>
    </row>
    <row r="138" spans="1:9">
      <c r="A138" t="s">
        <v>279</v>
      </c>
      <c r="B138" t="s">
        <v>255</v>
      </c>
      <c r="C138" t="s">
        <v>265</v>
      </c>
      <c r="D138">
        <v>1200</v>
      </c>
      <c r="E138" s="5">
        <v>8.835443</v>
      </c>
      <c r="F138" s="5">
        <v>192.5071</v>
      </c>
      <c r="G138" s="9">
        <f t="shared" ref="G138:G210" si="2">IF(D138&gt;0,FLOOR(1.16*F138/(E138-LN(LN(6/5))),0.01)/86400,"")</f>
        <v>0.00024525462962963</v>
      </c>
      <c r="H138" s="1"/>
      <c r="I138" s="11"/>
    </row>
    <row r="139" spans="1:9">
      <c r="A139" t="s">
        <v>279</v>
      </c>
      <c r="B139" t="s">
        <v>255</v>
      </c>
      <c r="C139" t="s">
        <v>266</v>
      </c>
      <c r="D139">
        <v>1200</v>
      </c>
      <c r="E139" s="5">
        <v>8.835443</v>
      </c>
      <c r="F139" s="5">
        <v>167.9208</v>
      </c>
      <c r="G139" s="9">
        <f t="shared" si="2"/>
        <v>0.000213888888888889</v>
      </c>
      <c r="H139" s="1"/>
      <c r="I139" s="11"/>
    </row>
    <row r="140" spans="1:9">
      <c r="A140" t="s">
        <v>279</v>
      </c>
      <c r="B140" t="s">
        <v>255</v>
      </c>
      <c r="C140" t="s">
        <v>211</v>
      </c>
      <c r="D140">
        <v>1200</v>
      </c>
      <c r="E140" s="5">
        <v>8.835443</v>
      </c>
      <c r="F140" s="5">
        <v>167.362</v>
      </c>
      <c r="G140" s="9">
        <f t="shared" si="2"/>
        <v>0.000213194444444444</v>
      </c>
      <c r="H140" s="1"/>
      <c r="I140" s="11"/>
    </row>
    <row r="141" spans="1:7">
      <c r="A141" t="s">
        <v>279</v>
      </c>
      <c r="B141" t="s">
        <v>255</v>
      </c>
      <c r="C141" t="s">
        <v>267</v>
      </c>
      <c r="D141">
        <v>1200</v>
      </c>
      <c r="E141" s="5">
        <v>8.905057</v>
      </c>
      <c r="F141" s="5">
        <v>161.5084</v>
      </c>
      <c r="G141" s="9">
        <f t="shared" si="2"/>
        <v>0.000204398148148148</v>
      </c>
    </row>
    <row r="142" spans="1:7">
      <c r="A142" t="s">
        <v>279</v>
      </c>
      <c r="B142" t="s">
        <v>255</v>
      </c>
      <c r="C142" t="s">
        <v>268</v>
      </c>
      <c r="D142">
        <v>1200</v>
      </c>
      <c r="E142" s="5">
        <v>8.905057</v>
      </c>
      <c r="F142" s="5">
        <v>128.557</v>
      </c>
      <c r="G142" s="9">
        <f t="shared" si="2"/>
        <v>0.000162615740740741</v>
      </c>
    </row>
    <row r="143" spans="1:7">
      <c r="A143" t="s">
        <v>279</v>
      </c>
      <c r="B143" t="s">
        <v>255</v>
      </c>
      <c r="C143" t="s">
        <v>269</v>
      </c>
      <c r="D143">
        <v>1200</v>
      </c>
      <c r="E143" s="5">
        <v>8.905057</v>
      </c>
      <c r="F143" s="5">
        <v>151.3092</v>
      </c>
      <c r="G143" s="9">
        <f t="shared" si="2"/>
        <v>0.000191435185185185</v>
      </c>
    </row>
    <row r="144" spans="1:7">
      <c r="A144" t="s">
        <v>279</v>
      </c>
      <c r="B144" t="s">
        <v>255</v>
      </c>
      <c r="C144" t="s">
        <v>270</v>
      </c>
      <c r="D144">
        <v>1200</v>
      </c>
      <c r="E144" s="5">
        <v>8.905057</v>
      </c>
      <c r="F144" s="5">
        <v>131.7318</v>
      </c>
      <c r="G144" s="9">
        <f t="shared" si="2"/>
        <v>0.000166666666666667</v>
      </c>
    </row>
    <row r="145" spans="1:7">
      <c r="A145" s="10" t="s">
        <v>279</v>
      </c>
      <c r="B145" s="10" t="s">
        <v>255</v>
      </c>
      <c r="C145" s="10" t="s">
        <v>271</v>
      </c>
      <c r="D145">
        <v>1200</v>
      </c>
      <c r="E145" s="5">
        <v>8.905057</v>
      </c>
      <c r="F145" s="5">
        <v>242.8092</v>
      </c>
      <c r="G145" s="9">
        <f t="shared" si="2"/>
        <v>0.000307291666666667</v>
      </c>
    </row>
    <row r="146" spans="1:7">
      <c r="A146" s="10" t="s">
        <v>279</v>
      </c>
      <c r="B146" s="10" t="s">
        <v>255</v>
      </c>
      <c r="C146" s="10" t="s">
        <v>132</v>
      </c>
      <c r="D146">
        <v>1200</v>
      </c>
      <c r="E146" s="5">
        <v>8.905057</v>
      </c>
      <c r="F146" s="5">
        <v>182.121</v>
      </c>
      <c r="G146" s="9">
        <f t="shared" si="2"/>
        <v>0.000230439814814815</v>
      </c>
    </row>
    <row r="147" spans="1:7">
      <c r="A147" t="s">
        <v>279</v>
      </c>
      <c r="B147" t="s">
        <v>272</v>
      </c>
      <c r="C147" t="s">
        <v>256</v>
      </c>
      <c r="D147">
        <v>1200</v>
      </c>
      <c r="E147" s="5">
        <v>8.571835</v>
      </c>
      <c r="F147" s="5">
        <v>249.9323</v>
      </c>
      <c r="G147" s="9">
        <f t="shared" si="2"/>
        <v>0.00032650462962963</v>
      </c>
    </row>
    <row r="148" spans="1:9">
      <c r="A148" t="s">
        <v>279</v>
      </c>
      <c r="B148" t="s">
        <v>272</v>
      </c>
      <c r="C148" t="s">
        <v>257</v>
      </c>
      <c r="D148">
        <v>1200</v>
      </c>
      <c r="E148" s="5">
        <v>8.571835</v>
      </c>
      <c r="F148" s="5">
        <v>244.0758</v>
      </c>
      <c r="G148" s="9">
        <f t="shared" si="2"/>
        <v>0.000318865740740741</v>
      </c>
      <c r="H148" s="1"/>
      <c r="I148" s="11"/>
    </row>
    <row r="149" spans="1:7">
      <c r="A149" t="s">
        <v>279</v>
      </c>
      <c r="B149" t="s">
        <v>272</v>
      </c>
      <c r="C149" t="s">
        <v>258</v>
      </c>
      <c r="D149">
        <v>1200</v>
      </c>
      <c r="E149" s="5">
        <v>8.571835</v>
      </c>
      <c r="F149" s="5">
        <v>249.7822</v>
      </c>
      <c r="G149" s="9">
        <f t="shared" si="2"/>
        <v>0.000326388888888889</v>
      </c>
    </row>
    <row r="150" spans="1:9">
      <c r="A150" t="s">
        <v>279</v>
      </c>
      <c r="B150" t="s">
        <v>272</v>
      </c>
      <c r="C150" t="s">
        <v>259</v>
      </c>
      <c r="D150">
        <v>1200</v>
      </c>
      <c r="E150" s="5">
        <v>7.961808</v>
      </c>
      <c r="F150" s="5">
        <v>339.4022</v>
      </c>
      <c r="G150" s="9">
        <f t="shared" si="2"/>
        <v>0.000471527777777778</v>
      </c>
      <c r="H150" s="1"/>
      <c r="I150" s="11"/>
    </row>
    <row r="151" spans="1:9">
      <c r="A151" t="s">
        <v>279</v>
      </c>
      <c r="B151" t="s">
        <v>272</v>
      </c>
      <c r="C151" t="s">
        <v>124</v>
      </c>
      <c r="D151">
        <v>1200</v>
      </c>
      <c r="E151" s="5">
        <v>7.961808</v>
      </c>
      <c r="F151" s="5">
        <v>293.7174</v>
      </c>
      <c r="G151" s="9">
        <f t="shared" si="2"/>
        <v>0.000407986111111111</v>
      </c>
      <c r="H151" s="1"/>
      <c r="I151" s="11"/>
    </row>
    <row r="152" spans="1:9">
      <c r="A152" t="s">
        <v>279</v>
      </c>
      <c r="B152" t="s">
        <v>272</v>
      </c>
      <c r="C152" t="s">
        <v>102</v>
      </c>
      <c r="D152">
        <v>1200</v>
      </c>
      <c r="E152" s="5">
        <v>8.571835</v>
      </c>
      <c r="F152" s="5">
        <v>293.843</v>
      </c>
      <c r="G152" s="9">
        <f t="shared" si="2"/>
        <v>0.000383912037037037</v>
      </c>
      <c r="H152" s="1"/>
      <c r="I152" s="11"/>
    </row>
    <row r="153" spans="1:9">
      <c r="A153" t="s">
        <v>279</v>
      </c>
      <c r="B153" t="s">
        <v>272</v>
      </c>
      <c r="C153" t="s">
        <v>86</v>
      </c>
      <c r="D153">
        <v>1200</v>
      </c>
      <c r="E153" s="5">
        <v>8.571835</v>
      </c>
      <c r="F153" s="5">
        <v>299.5772</v>
      </c>
      <c r="G153" s="9">
        <f t="shared" si="2"/>
        <v>0.000391435185185185</v>
      </c>
      <c r="H153" s="1"/>
      <c r="I153" s="11"/>
    </row>
    <row r="154" spans="1:9">
      <c r="A154" t="s">
        <v>279</v>
      </c>
      <c r="B154" t="s">
        <v>272</v>
      </c>
      <c r="C154" t="s">
        <v>91</v>
      </c>
      <c r="D154">
        <v>1200</v>
      </c>
      <c r="E154" s="5">
        <v>8.571835</v>
      </c>
      <c r="F154" s="5">
        <v>282.6205</v>
      </c>
      <c r="G154" s="9">
        <f t="shared" si="2"/>
        <v>0.000369328703703704</v>
      </c>
      <c r="H154" s="1"/>
      <c r="I154" s="11"/>
    </row>
    <row r="155" spans="1:9">
      <c r="A155" t="s">
        <v>279</v>
      </c>
      <c r="B155" t="s">
        <v>272</v>
      </c>
      <c r="C155" t="s">
        <v>88</v>
      </c>
      <c r="D155">
        <v>1200</v>
      </c>
      <c r="E155" s="5">
        <v>8.571835</v>
      </c>
      <c r="F155" s="5">
        <v>269.8884</v>
      </c>
      <c r="G155" s="9">
        <f t="shared" si="2"/>
        <v>0.000352662037037037</v>
      </c>
      <c r="H155" s="1"/>
      <c r="I155" s="11"/>
    </row>
    <row r="156" spans="1:9">
      <c r="A156" t="s">
        <v>279</v>
      </c>
      <c r="B156" t="s">
        <v>272</v>
      </c>
      <c r="C156" t="s">
        <v>260</v>
      </c>
      <c r="D156">
        <v>1200</v>
      </c>
      <c r="E156" s="5">
        <v>8.571835</v>
      </c>
      <c r="F156" s="5">
        <v>334.0671</v>
      </c>
      <c r="G156" s="9">
        <f t="shared" si="2"/>
        <v>0.000436458333333333</v>
      </c>
      <c r="H156" s="1"/>
      <c r="I156" s="11"/>
    </row>
    <row r="157" spans="1:9">
      <c r="A157" t="s">
        <v>279</v>
      </c>
      <c r="B157" t="s">
        <v>272</v>
      </c>
      <c r="C157" t="s">
        <v>261</v>
      </c>
      <c r="D157">
        <v>1200</v>
      </c>
      <c r="E157" s="5">
        <v>8.571835</v>
      </c>
      <c r="F157" s="5">
        <v>258.8942</v>
      </c>
      <c r="G157" s="9">
        <f t="shared" si="2"/>
        <v>0.000338310185185185</v>
      </c>
      <c r="H157" s="1"/>
      <c r="I157" s="11"/>
    </row>
    <row r="158" spans="1:7">
      <c r="A158" t="s">
        <v>279</v>
      </c>
      <c r="B158" t="s">
        <v>272</v>
      </c>
      <c r="C158" t="s">
        <v>262</v>
      </c>
      <c r="D158">
        <v>1200</v>
      </c>
      <c r="E158" s="5">
        <v>8.571835</v>
      </c>
      <c r="F158" s="5">
        <v>270.5452</v>
      </c>
      <c r="G158" s="9">
        <f t="shared" si="2"/>
        <v>0.000353472222222222</v>
      </c>
    </row>
    <row r="159" spans="1:9">
      <c r="A159" t="s">
        <v>279</v>
      </c>
      <c r="B159" t="s">
        <v>272</v>
      </c>
      <c r="C159" t="s">
        <v>263</v>
      </c>
      <c r="D159">
        <v>1200</v>
      </c>
      <c r="E159" s="5">
        <v>8.571835</v>
      </c>
      <c r="F159" s="5">
        <v>255.7077</v>
      </c>
      <c r="G159" s="9">
        <f t="shared" si="2"/>
        <v>0.000334143518518519</v>
      </c>
      <c r="H159" s="1"/>
      <c r="I159" s="11"/>
    </row>
    <row r="160" spans="1:7">
      <c r="A160" t="s">
        <v>279</v>
      </c>
      <c r="B160" t="s">
        <v>272</v>
      </c>
      <c r="C160" t="s">
        <v>264</v>
      </c>
      <c r="D160">
        <v>1200</v>
      </c>
      <c r="E160" s="5">
        <v>7.961808</v>
      </c>
      <c r="F160" s="5">
        <v>490.9961</v>
      </c>
      <c r="G160" s="9">
        <f t="shared" si="2"/>
        <v>0.000682060185185185</v>
      </c>
    </row>
    <row r="161" spans="1:9">
      <c r="A161" t="s">
        <v>279</v>
      </c>
      <c r="B161" t="s">
        <v>272</v>
      </c>
      <c r="C161" t="s">
        <v>265</v>
      </c>
      <c r="D161">
        <v>1200</v>
      </c>
      <c r="E161" s="5">
        <v>7.961808</v>
      </c>
      <c r="F161" s="5">
        <v>311.3311</v>
      </c>
      <c r="G161" s="9">
        <f t="shared" si="2"/>
        <v>0.000432523148148148</v>
      </c>
      <c r="H161" s="1"/>
      <c r="I161" s="11"/>
    </row>
    <row r="162" spans="1:9">
      <c r="A162" t="s">
        <v>279</v>
      </c>
      <c r="B162" t="s">
        <v>272</v>
      </c>
      <c r="C162" t="s">
        <v>266</v>
      </c>
      <c r="D162">
        <v>1200</v>
      </c>
      <c r="E162" s="5">
        <v>7.961808</v>
      </c>
      <c r="F162" s="5">
        <v>273.908</v>
      </c>
      <c r="G162" s="9">
        <f t="shared" si="2"/>
        <v>0.000380439814814815</v>
      </c>
      <c r="H162" s="1"/>
      <c r="I162" s="11"/>
    </row>
    <row r="163" spans="1:9">
      <c r="A163" t="s">
        <v>279</v>
      </c>
      <c r="B163" t="s">
        <v>272</v>
      </c>
      <c r="C163" t="s">
        <v>211</v>
      </c>
      <c r="D163">
        <v>1200</v>
      </c>
      <c r="E163" s="5">
        <v>7.961808</v>
      </c>
      <c r="F163" s="5">
        <v>274.6935</v>
      </c>
      <c r="G163" s="9">
        <f t="shared" si="2"/>
        <v>0.000381597222222222</v>
      </c>
      <c r="H163" s="1"/>
      <c r="I163" s="11"/>
    </row>
    <row r="164" spans="1:9">
      <c r="A164" t="s">
        <v>279</v>
      </c>
      <c r="B164" t="s">
        <v>272</v>
      </c>
      <c r="C164" t="s">
        <v>267</v>
      </c>
      <c r="D164">
        <v>1200</v>
      </c>
      <c r="E164" s="5">
        <v>8.571835</v>
      </c>
      <c r="F164" s="5">
        <v>354.7069</v>
      </c>
      <c r="G164" s="9">
        <f t="shared" si="2"/>
        <v>0.000463425925925926</v>
      </c>
      <c r="H164" s="1"/>
      <c r="I164" s="11"/>
    </row>
    <row r="165" spans="1:9">
      <c r="A165" t="s">
        <v>279</v>
      </c>
      <c r="B165" t="s">
        <v>272</v>
      </c>
      <c r="C165" t="s">
        <v>268</v>
      </c>
      <c r="D165">
        <v>1200</v>
      </c>
      <c r="E165" s="5">
        <v>8.571835</v>
      </c>
      <c r="F165" s="5">
        <v>272.0802</v>
      </c>
      <c r="G165" s="9">
        <f t="shared" si="2"/>
        <v>0.000355555555555556</v>
      </c>
      <c r="H165" s="1"/>
      <c r="I165" s="11"/>
    </row>
    <row r="166" spans="1:9">
      <c r="A166" t="s">
        <v>279</v>
      </c>
      <c r="B166" t="s">
        <v>272</v>
      </c>
      <c r="C166" t="s">
        <v>269</v>
      </c>
      <c r="D166">
        <v>1200</v>
      </c>
      <c r="E166" s="5">
        <v>8.571835</v>
      </c>
      <c r="F166" s="5">
        <v>315.9773</v>
      </c>
      <c r="G166" s="9">
        <f t="shared" si="2"/>
        <v>0.000412847222222222</v>
      </c>
      <c r="H166" s="1"/>
      <c r="I166" s="11"/>
    </row>
    <row r="167" spans="1:9">
      <c r="A167" t="s">
        <v>279</v>
      </c>
      <c r="B167" t="s">
        <v>272</v>
      </c>
      <c r="C167" t="s">
        <v>270</v>
      </c>
      <c r="D167">
        <v>1200</v>
      </c>
      <c r="E167" s="5">
        <v>8.571835</v>
      </c>
      <c r="F167" s="5">
        <v>259.9689</v>
      </c>
      <c r="G167" s="9">
        <f t="shared" si="2"/>
        <v>0.000339699074074074</v>
      </c>
      <c r="H167" s="1"/>
      <c r="I167" s="11"/>
    </row>
    <row r="168" spans="1:9">
      <c r="A168" s="10" t="s">
        <v>279</v>
      </c>
      <c r="B168" s="10" t="s">
        <v>272</v>
      </c>
      <c r="C168" s="10" t="s">
        <v>271</v>
      </c>
      <c r="D168">
        <v>1200</v>
      </c>
      <c r="E168" s="5">
        <v>8.571835</v>
      </c>
      <c r="F168" s="5">
        <v>492.975</v>
      </c>
      <c r="G168" s="9">
        <f t="shared" si="2"/>
        <v>0.000644212962962963</v>
      </c>
      <c r="H168" s="1"/>
      <c r="I168" s="11"/>
    </row>
    <row r="169" spans="1:9">
      <c r="A169" s="10" t="s">
        <v>279</v>
      </c>
      <c r="B169" s="10" t="s">
        <v>272</v>
      </c>
      <c r="C169" s="10" t="s">
        <v>132</v>
      </c>
      <c r="D169">
        <v>1200</v>
      </c>
      <c r="E169" s="5">
        <v>8.571835</v>
      </c>
      <c r="F169" s="5">
        <v>363.7704</v>
      </c>
      <c r="G169" s="9">
        <f t="shared" si="2"/>
        <v>0.000475347222222222</v>
      </c>
      <c r="H169" s="1"/>
      <c r="I169" s="11"/>
    </row>
    <row r="170" spans="1:9">
      <c r="A170" t="s">
        <v>279</v>
      </c>
      <c r="B170" t="s">
        <v>273</v>
      </c>
      <c r="C170" t="s">
        <v>256</v>
      </c>
      <c r="D170">
        <v>1200</v>
      </c>
      <c r="E170" s="5">
        <v>8.576626</v>
      </c>
      <c r="F170" s="5">
        <v>577.7623</v>
      </c>
      <c r="G170" s="9">
        <f t="shared" si="2"/>
        <v>0.00075462962962963</v>
      </c>
      <c r="H170" s="1"/>
      <c r="I170" s="11"/>
    </row>
    <row r="171" spans="1:7">
      <c r="A171" t="s">
        <v>279</v>
      </c>
      <c r="B171" t="s">
        <v>273</v>
      </c>
      <c r="C171" t="s">
        <v>257</v>
      </c>
      <c r="D171">
        <v>1200</v>
      </c>
      <c r="E171" s="5">
        <v>8.576626</v>
      </c>
      <c r="F171" s="5">
        <v>563.0778</v>
      </c>
      <c r="G171" s="9">
        <f t="shared" si="2"/>
        <v>0.000735416666666667</v>
      </c>
    </row>
    <row r="172" spans="1:9">
      <c r="A172" t="s">
        <v>279</v>
      </c>
      <c r="B172" t="s">
        <v>273</v>
      </c>
      <c r="C172" t="s">
        <v>258</v>
      </c>
      <c r="D172">
        <v>1200</v>
      </c>
      <c r="E172" s="5">
        <v>8.576626</v>
      </c>
      <c r="F172" s="5">
        <v>552.4123</v>
      </c>
      <c r="G172" s="9">
        <f t="shared" si="2"/>
        <v>0.000721527777777778</v>
      </c>
      <c r="H172" s="1"/>
      <c r="I172" s="11"/>
    </row>
    <row r="173" spans="1:9">
      <c r="A173" t="s">
        <v>279</v>
      </c>
      <c r="B173" t="s">
        <v>273</v>
      </c>
      <c r="C173" t="s">
        <v>106</v>
      </c>
      <c r="D173">
        <v>1200</v>
      </c>
      <c r="E173" s="5">
        <v>8.576626</v>
      </c>
      <c r="F173" s="5">
        <v>577.1985</v>
      </c>
      <c r="G173" s="9">
        <f t="shared" si="2"/>
        <v>0.000753935185185185</v>
      </c>
      <c r="H173" s="1"/>
      <c r="I173" s="11"/>
    </row>
    <row r="174" spans="1:9">
      <c r="A174" t="s">
        <v>279</v>
      </c>
      <c r="B174" t="s">
        <v>273</v>
      </c>
      <c r="C174" t="s">
        <v>259</v>
      </c>
      <c r="D174">
        <v>1200</v>
      </c>
      <c r="E174" s="5">
        <v>7.073865</v>
      </c>
      <c r="F174" s="5">
        <v>638.5581</v>
      </c>
      <c r="G174" s="9">
        <f t="shared" si="2"/>
        <v>0.000976851851851852</v>
      </c>
      <c r="H174" s="1"/>
      <c r="I174" s="11"/>
    </row>
    <row r="175" spans="1:9">
      <c r="A175" t="s">
        <v>279</v>
      </c>
      <c r="B175" t="s">
        <v>273</v>
      </c>
      <c r="C175" t="s">
        <v>124</v>
      </c>
      <c r="D175">
        <v>1200</v>
      </c>
      <c r="E175" s="5">
        <v>7.073865</v>
      </c>
      <c r="F175" s="5">
        <v>496.595</v>
      </c>
      <c r="G175" s="9">
        <f t="shared" si="2"/>
        <v>0.000759722222222222</v>
      </c>
      <c r="H175" s="1"/>
      <c r="I175" s="11"/>
    </row>
    <row r="176" spans="1:9">
      <c r="A176" t="s">
        <v>279</v>
      </c>
      <c r="B176" t="s">
        <v>273</v>
      </c>
      <c r="C176" t="s">
        <v>102</v>
      </c>
      <c r="D176">
        <v>1200</v>
      </c>
      <c r="E176" s="5">
        <v>8.576626</v>
      </c>
      <c r="F176" s="5">
        <v>764.9434</v>
      </c>
      <c r="G176" s="9">
        <f t="shared" si="2"/>
        <v>0.000999074074074074</v>
      </c>
      <c r="H176" s="1"/>
      <c r="I176" s="11"/>
    </row>
    <row r="177" spans="1:9">
      <c r="A177" t="s">
        <v>279</v>
      </c>
      <c r="B177" t="s">
        <v>273</v>
      </c>
      <c r="C177" t="s">
        <v>86</v>
      </c>
      <c r="D177">
        <v>1200</v>
      </c>
      <c r="E177" s="5">
        <v>8.576626</v>
      </c>
      <c r="F177" s="5">
        <v>705.9259</v>
      </c>
      <c r="G177" s="9">
        <f t="shared" si="2"/>
        <v>0.000921990740740741</v>
      </c>
      <c r="H177" s="1"/>
      <c r="I177" s="11"/>
    </row>
    <row r="178" spans="1:9">
      <c r="A178" t="s">
        <v>279</v>
      </c>
      <c r="B178" t="s">
        <v>273</v>
      </c>
      <c r="C178" t="s">
        <v>91</v>
      </c>
      <c r="D178">
        <v>1200</v>
      </c>
      <c r="E178" s="5">
        <v>8.576626</v>
      </c>
      <c r="F178" s="5">
        <v>635.3089</v>
      </c>
      <c r="G178" s="9">
        <f t="shared" si="2"/>
        <v>0.00082974537037037</v>
      </c>
      <c r="H178" s="1"/>
      <c r="I178" s="11"/>
    </row>
    <row r="179" spans="1:7">
      <c r="A179" t="s">
        <v>279</v>
      </c>
      <c r="B179" t="s">
        <v>273</v>
      </c>
      <c r="C179" t="s">
        <v>88</v>
      </c>
      <c r="D179">
        <v>1200</v>
      </c>
      <c r="E179" s="5">
        <v>8.576626</v>
      </c>
      <c r="F179" s="5">
        <v>611.1384</v>
      </c>
      <c r="G179" s="9">
        <f t="shared" si="2"/>
        <v>0.000798263888888889</v>
      </c>
    </row>
    <row r="180" spans="1:9">
      <c r="A180" t="s">
        <v>279</v>
      </c>
      <c r="B180" t="s">
        <v>273</v>
      </c>
      <c r="C180" t="s">
        <v>261</v>
      </c>
      <c r="D180">
        <v>1200</v>
      </c>
      <c r="E180" s="5">
        <v>8.576626</v>
      </c>
      <c r="F180" s="5">
        <v>602.8343</v>
      </c>
      <c r="G180" s="9">
        <f t="shared" si="2"/>
        <v>0.000787384259259259</v>
      </c>
      <c r="H180" s="1"/>
      <c r="I180" s="11"/>
    </row>
    <row r="181" spans="1:9">
      <c r="A181" t="s">
        <v>279</v>
      </c>
      <c r="B181" t="s">
        <v>273</v>
      </c>
      <c r="C181" t="s">
        <v>262</v>
      </c>
      <c r="D181">
        <v>1200</v>
      </c>
      <c r="E181" s="5">
        <v>8.576626</v>
      </c>
      <c r="F181" s="5">
        <v>578.8309</v>
      </c>
      <c r="G181" s="9">
        <f t="shared" si="2"/>
        <v>0.000756018518518519</v>
      </c>
      <c r="H181" s="1"/>
      <c r="I181" s="11"/>
    </row>
    <row r="182" spans="1:9">
      <c r="A182" t="s">
        <v>279</v>
      </c>
      <c r="B182" t="s">
        <v>273</v>
      </c>
      <c r="C182" t="s">
        <v>263</v>
      </c>
      <c r="D182">
        <v>1200</v>
      </c>
      <c r="E182" s="5">
        <v>8.576626</v>
      </c>
      <c r="F182" s="5">
        <v>577.8303</v>
      </c>
      <c r="G182" s="9">
        <f t="shared" si="2"/>
        <v>0.00075474537037037</v>
      </c>
      <c r="H182" s="1"/>
      <c r="I182" s="11"/>
    </row>
    <row r="183" spans="1:9">
      <c r="A183" t="s">
        <v>279</v>
      </c>
      <c r="B183" t="s">
        <v>273</v>
      </c>
      <c r="C183" t="s">
        <v>265</v>
      </c>
      <c r="D183">
        <v>1200</v>
      </c>
      <c r="E183" s="5">
        <v>7.073865</v>
      </c>
      <c r="F183" s="5">
        <v>561.9672</v>
      </c>
      <c r="G183" s="9">
        <f t="shared" si="2"/>
        <v>0.000859722222222222</v>
      </c>
      <c r="H183" s="1"/>
      <c r="I183" s="11"/>
    </row>
    <row r="184" spans="1:9">
      <c r="A184" t="s">
        <v>279</v>
      </c>
      <c r="B184" t="s">
        <v>273</v>
      </c>
      <c r="C184" t="s">
        <v>266</v>
      </c>
      <c r="D184">
        <v>1200</v>
      </c>
      <c r="E184" s="5">
        <v>7.073865</v>
      </c>
      <c r="F184" s="5">
        <v>463.7152</v>
      </c>
      <c r="G184" s="9">
        <f t="shared" si="2"/>
        <v>0.000709375</v>
      </c>
      <c r="H184" s="1"/>
      <c r="I184" s="11"/>
    </row>
    <row r="185" spans="1:9">
      <c r="A185" t="s">
        <v>279</v>
      </c>
      <c r="B185" t="s">
        <v>273</v>
      </c>
      <c r="C185" t="s">
        <v>211</v>
      </c>
      <c r="D185">
        <v>1200</v>
      </c>
      <c r="E185" s="5">
        <v>7.073865</v>
      </c>
      <c r="F185" s="5">
        <v>456.5938</v>
      </c>
      <c r="G185" s="9">
        <f t="shared" si="2"/>
        <v>0.00069849537037037</v>
      </c>
      <c r="H185" s="1"/>
      <c r="I185" s="11"/>
    </row>
    <row r="186" spans="1:9">
      <c r="A186" t="s">
        <v>279</v>
      </c>
      <c r="B186" t="s">
        <v>273</v>
      </c>
      <c r="C186" t="s">
        <v>268</v>
      </c>
      <c r="D186">
        <v>1200</v>
      </c>
      <c r="E186" s="5">
        <v>8.576626</v>
      </c>
      <c r="F186" s="5">
        <v>602.8343</v>
      </c>
      <c r="G186" s="9">
        <f t="shared" si="2"/>
        <v>0.000787384259259259</v>
      </c>
      <c r="H186" s="1"/>
      <c r="I186" s="11"/>
    </row>
    <row r="187" spans="1:9">
      <c r="A187" t="s">
        <v>279</v>
      </c>
      <c r="B187" t="s">
        <v>273</v>
      </c>
      <c r="C187" t="s">
        <v>270</v>
      </c>
      <c r="D187">
        <v>1200</v>
      </c>
      <c r="E187" s="5">
        <v>8.576626</v>
      </c>
      <c r="F187" s="5">
        <v>628.0567</v>
      </c>
      <c r="G187" s="9">
        <f t="shared" si="2"/>
        <v>0.00082025462962963</v>
      </c>
      <c r="H187" s="1"/>
      <c r="I187" s="11"/>
    </row>
    <row r="188" spans="1:9">
      <c r="A188" s="10" t="s">
        <v>279</v>
      </c>
      <c r="B188" s="10" t="s">
        <v>273</v>
      </c>
      <c r="C188" s="10" t="s">
        <v>271</v>
      </c>
      <c r="D188">
        <v>1200</v>
      </c>
      <c r="E188" s="5">
        <v>8.576626</v>
      </c>
      <c r="F188" s="5">
        <v>1292.6824</v>
      </c>
      <c r="G188" s="9">
        <f t="shared" si="2"/>
        <v>0.00168842592592593</v>
      </c>
      <c r="H188" s="1"/>
      <c r="I188" s="11"/>
    </row>
    <row r="189" spans="1:9">
      <c r="A189" s="10" t="s">
        <v>279</v>
      </c>
      <c r="B189" s="10" t="s">
        <v>273</v>
      </c>
      <c r="C189" s="10" t="s">
        <v>132</v>
      </c>
      <c r="D189">
        <v>1200</v>
      </c>
      <c r="E189" s="5">
        <v>8.576626</v>
      </c>
      <c r="F189" s="5">
        <v>791.4087</v>
      </c>
      <c r="G189" s="9">
        <f t="shared" si="2"/>
        <v>0.00103368055555556</v>
      </c>
      <c r="H189" s="1"/>
      <c r="I189" s="11"/>
    </row>
    <row r="190" spans="1:9">
      <c r="A190" t="s">
        <v>279</v>
      </c>
      <c r="B190" t="s">
        <v>274</v>
      </c>
      <c r="C190" t="s">
        <v>256</v>
      </c>
      <c r="D190">
        <v>1200</v>
      </c>
      <c r="E190" s="5">
        <v>8.176868</v>
      </c>
      <c r="F190" s="5">
        <v>1332.579</v>
      </c>
      <c r="G190" s="9">
        <f t="shared" si="2"/>
        <v>0.00181099537037037</v>
      </c>
      <c r="H190" s="1"/>
      <c r="I190" s="11"/>
    </row>
    <row r="191" spans="1:7">
      <c r="A191" t="s">
        <v>279</v>
      </c>
      <c r="B191" t="s">
        <v>274</v>
      </c>
      <c r="C191" t="s">
        <v>257</v>
      </c>
      <c r="D191">
        <v>1200</v>
      </c>
      <c r="E191" s="5">
        <v>8.176868</v>
      </c>
      <c r="F191" s="5">
        <v>1324.3586</v>
      </c>
      <c r="G191" s="9">
        <f t="shared" si="2"/>
        <v>0.00179976851851852</v>
      </c>
    </row>
    <row r="192" spans="1:9">
      <c r="A192" t="s">
        <v>279</v>
      </c>
      <c r="B192" t="s">
        <v>274</v>
      </c>
      <c r="C192" t="s">
        <v>258</v>
      </c>
      <c r="D192">
        <v>1200</v>
      </c>
      <c r="E192" s="5">
        <v>8.176868</v>
      </c>
      <c r="F192" s="5">
        <v>1333.2764</v>
      </c>
      <c r="G192" s="9">
        <f t="shared" si="2"/>
        <v>0.0018119212962963</v>
      </c>
      <c r="H192" s="1"/>
      <c r="I192" s="11"/>
    </row>
    <row r="193" spans="1:9">
      <c r="A193" t="s">
        <v>279</v>
      </c>
      <c r="B193" t="s">
        <v>274</v>
      </c>
      <c r="C193" t="s">
        <v>106</v>
      </c>
      <c r="D193">
        <v>1200</v>
      </c>
      <c r="E193" s="5">
        <v>8.176868</v>
      </c>
      <c r="F193" s="5">
        <v>1329.6859</v>
      </c>
      <c r="G193" s="9">
        <f t="shared" si="2"/>
        <v>0.00180706018518519</v>
      </c>
      <c r="H193" s="1"/>
      <c r="I193" s="11"/>
    </row>
    <row r="194" spans="1:7">
      <c r="A194" t="s">
        <v>279</v>
      </c>
      <c r="B194" t="s">
        <v>274</v>
      </c>
      <c r="C194" t="s">
        <v>259</v>
      </c>
      <c r="D194">
        <v>1200</v>
      </c>
      <c r="E194" s="5">
        <v>6.534479</v>
      </c>
      <c r="F194" s="5">
        <v>1182.7465</v>
      </c>
      <c r="G194" s="9">
        <f t="shared" si="2"/>
        <v>0.00192789351851852</v>
      </c>
    </row>
    <row r="195" spans="1:9">
      <c r="A195" t="s">
        <v>279</v>
      </c>
      <c r="B195" t="s">
        <v>274</v>
      </c>
      <c r="C195" t="s">
        <v>124</v>
      </c>
      <c r="D195">
        <v>1200</v>
      </c>
      <c r="E195" s="5">
        <v>6.534479</v>
      </c>
      <c r="F195" s="5">
        <v>924.3647</v>
      </c>
      <c r="G195" s="9">
        <f t="shared" si="2"/>
        <v>0.00150671296296296</v>
      </c>
      <c r="H195" s="1"/>
      <c r="I195" s="11"/>
    </row>
    <row r="196" spans="1:9">
      <c r="A196" t="s">
        <v>279</v>
      </c>
      <c r="B196" t="s">
        <v>274</v>
      </c>
      <c r="C196" t="s">
        <v>102</v>
      </c>
      <c r="D196">
        <v>1200</v>
      </c>
      <c r="E196" s="5">
        <v>8.176868</v>
      </c>
      <c r="F196" s="5">
        <v>2100.703</v>
      </c>
      <c r="G196" s="9">
        <f t="shared" si="2"/>
        <v>0.00285486111111111</v>
      </c>
      <c r="H196" s="1"/>
      <c r="I196" s="11"/>
    </row>
    <row r="197" spans="1:9">
      <c r="A197" t="s">
        <v>279</v>
      </c>
      <c r="B197" t="s">
        <v>274</v>
      </c>
      <c r="C197" t="s">
        <v>86</v>
      </c>
      <c r="D197">
        <v>1200</v>
      </c>
      <c r="E197" s="5">
        <v>8.176868</v>
      </c>
      <c r="F197" s="8">
        <v>1699.557</v>
      </c>
      <c r="G197" s="9">
        <f t="shared" si="2"/>
        <v>0.00230972222222222</v>
      </c>
      <c r="H197" s="1"/>
      <c r="I197" s="11"/>
    </row>
    <row r="198" spans="1:9">
      <c r="A198" t="s">
        <v>279</v>
      </c>
      <c r="B198" t="s">
        <v>274</v>
      </c>
      <c r="C198" t="s">
        <v>91</v>
      </c>
      <c r="D198">
        <v>1200</v>
      </c>
      <c r="E198" s="5">
        <v>8.176868</v>
      </c>
      <c r="F198" s="8">
        <v>1476.0669</v>
      </c>
      <c r="G198" s="9">
        <f t="shared" si="2"/>
        <v>0.00200601851851852</v>
      </c>
      <c r="H198" s="1"/>
      <c r="I198" s="11"/>
    </row>
    <row r="199" spans="1:9">
      <c r="A199" t="s">
        <v>279</v>
      </c>
      <c r="B199" t="s">
        <v>274</v>
      </c>
      <c r="C199" t="s">
        <v>88</v>
      </c>
      <c r="D199">
        <v>1200</v>
      </c>
      <c r="E199" s="5">
        <v>8.176868</v>
      </c>
      <c r="F199" s="8">
        <v>1407.8279</v>
      </c>
      <c r="G199" s="9">
        <f t="shared" si="2"/>
        <v>0.00191331018518519</v>
      </c>
      <c r="H199" s="1"/>
      <c r="I199" s="11"/>
    </row>
    <row r="200" spans="1:7">
      <c r="A200" t="s">
        <v>279</v>
      </c>
      <c r="B200" t="s">
        <v>274</v>
      </c>
      <c r="C200" t="s">
        <v>263</v>
      </c>
      <c r="D200">
        <v>1200</v>
      </c>
      <c r="E200" s="5">
        <v>8.176868</v>
      </c>
      <c r="F200" s="5">
        <v>1386.6016</v>
      </c>
      <c r="G200" s="9">
        <f t="shared" si="2"/>
        <v>0.001884375</v>
      </c>
    </row>
    <row r="201" spans="1:9">
      <c r="A201" t="s">
        <v>279</v>
      </c>
      <c r="B201" t="s">
        <v>274</v>
      </c>
      <c r="C201" t="s">
        <v>265</v>
      </c>
      <c r="D201">
        <v>1200</v>
      </c>
      <c r="E201" s="5">
        <v>6.534479</v>
      </c>
      <c r="F201" s="5">
        <v>1030.3533</v>
      </c>
      <c r="G201" s="9">
        <f t="shared" si="2"/>
        <v>0.00167951388888889</v>
      </c>
      <c r="H201" s="1"/>
      <c r="I201" s="11"/>
    </row>
    <row r="202" spans="1:9">
      <c r="A202" t="s">
        <v>279</v>
      </c>
      <c r="B202" t="s">
        <v>274</v>
      </c>
      <c r="C202" t="s">
        <v>266</v>
      </c>
      <c r="D202">
        <v>1200</v>
      </c>
      <c r="E202" s="5">
        <v>6.534479</v>
      </c>
      <c r="F202" s="5">
        <v>824.1921</v>
      </c>
      <c r="G202" s="9">
        <f t="shared" si="2"/>
        <v>0.00134340277777778</v>
      </c>
      <c r="H202" s="1"/>
      <c r="I202" s="11"/>
    </row>
    <row r="203" spans="1:9">
      <c r="A203" t="s">
        <v>279</v>
      </c>
      <c r="B203" t="s">
        <v>274</v>
      </c>
      <c r="C203" t="s">
        <v>211</v>
      </c>
      <c r="D203">
        <v>1200</v>
      </c>
      <c r="E203" s="5">
        <v>6.534479</v>
      </c>
      <c r="F203" s="5">
        <v>828.6278</v>
      </c>
      <c r="G203" s="9">
        <f t="shared" si="2"/>
        <v>0.00135069444444444</v>
      </c>
      <c r="H203" s="1"/>
      <c r="I203" s="11"/>
    </row>
    <row r="204" spans="1:9">
      <c r="A204" t="s">
        <v>279</v>
      </c>
      <c r="B204" t="s">
        <v>275</v>
      </c>
      <c r="C204" t="s">
        <v>256</v>
      </c>
      <c r="D204">
        <v>1200</v>
      </c>
      <c r="E204" s="5">
        <v>8.115777</v>
      </c>
      <c r="F204" s="5">
        <v>2655.2259</v>
      </c>
      <c r="G204" s="9">
        <f t="shared" si="2"/>
        <v>0.00363101851851852</v>
      </c>
      <c r="H204" s="1"/>
      <c r="I204" s="11"/>
    </row>
    <row r="205" spans="1:9">
      <c r="A205" t="s">
        <v>279</v>
      </c>
      <c r="B205" t="s">
        <v>275</v>
      </c>
      <c r="C205" t="s">
        <v>257</v>
      </c>
      <c r="D205">
        <v>1200</v>
      </c>
      <c r="E205" s="5">
        <v>8.115777</v>
      </c>
      <c r="F205" s="5">
        <v>2662.918</v>
      </c>
      <c r="G205" s="9">
        <f t="shared" si="2"/>
        <v>0.00364155092592593</v>
      </c>
      <c r="H205" s="1"/>
      <c r="I205" s="11"/>
    </row>
    <row r="206" spans="1:9">
      <c r="A206" t="s">
        <v>279</v>
      </c>
      <c r="B206" t="s">
        <v>275</v>
      </c>
      <c r="C206" t="s">
        <v>258</v>
      </c>
      <c r="D206">
        <v>1200</v>
      </c>
      <c r="E206" s="5">
        <v>8.115777</v>
      </c>
      <c r="F206" s="5">
        <v>2456.9486</v>
      </c>
      <c r="G206" s="9">
        <f t="shared" si="2"/>
        <v>0.00335983796296296</v>
      </c>
      <c r="H206" s="1"/>
      <c r="I206" s="11"/>
    </row>
    <row r="207" spans="1:9">
      <c r="A207" t="s">
        <v>279</v>
      </c>
      <c r="B207" t="s">
        <v>275</v>
      </c>
      <c r="C207" t="s">
        <v>106</v>
      </c>
      <c r="D207">
        <v>1200</v>
      </c>
      <c r="E207" s="5">
        <v>8.115777</v>
      </c>
      <c r="F207" s="5">
        <v>2559.5567</v>
      </c>
      <c r="G207" s="9">
        <f t="shared" si="2"/>
        <v>0.00350011574074074</v>
      </c>
      <c r="H207" s="1"/>
      <c r="I207" s="11"/>
    </row>
    <row r="208" spans="1:9">
      <c r="A208" t="s">
        <v>279</v>
      </c>
      <c r="B208" t="s">
        <v>275</v>
      </c>
      <c r="C208" t="s">
        <v>259</v>
      </c>
      <c r="D208">
        <v>1200</v>
      </c>
      <c r="E208" s="5">
        <v>6.438266</v>
      </c>
      <c r="F208" s="5">
        <v>2426.5549</v>
      </c>
      <c r="G208" s="9">
        <f t="shared" si="2"/>
        <v>0.00400208333333333</v>
      </c>
      <c r="H208" s="1"/>
      <c r="I208" s="11"/>
    </row>
    <row r="209" spans="1:7">
      <c r="A209" t="s">
        <v>279</v>
      </c>
      <c r="B209" t="s">
        <v>275</v>
      </c>
      <c r="C209" t="s">
        <v>124</v>
      </c>
      <c r="D209">
        <v>1200</v>
      </c>
      <c r="E209" s="5">
        <v>6.438266</v>
      </c>
      <c r="F209" s="5">
        <v>1743.4801</v>
      </c>
      <c r="G209" s="9">
        <f t="shared" si="2"/>
        <v>0.00287546296296296</v>
      </c>
    </row>
    <row r="210" spans="1:7">
      <c r="A210" t="s">
        <v>279</v>
      </c>
      <c r="B210" t="s">
        <v>275</v>
      </c>
      <c r="C210" t="s">
        <v>276</v>
      </c>
      <c r="D210">
        <v>1200</v>
      </c>
      <c r="E210" s="5">
        <v>6.438266</v>
      </c>
      <c r="F210" s="5">
        <v>1528.4112</v>
      </c>
      <c r="G210" s="9">
        <f t="shared" si="2"/>
        <v>0.00252083333333333</v>
      </c>
    </row>
    <row r="211" spans="1:7">
      <c r="A211" t="s">
        <v>279</v>
      </c>
      <c r="B211" t="s">
        <v>277</v>
      </c>
      <c r="C211" t="s">
        <v>256</v>
      </c>
      <c r="D211">
        <v>1200</v>
      </c>
      <c r="E211" s="5">
        <v>10.707012</v>
      </c>
      <c r="F211" s="5">
        <v>14242.9676</v>
      </c>
      <c r="G211" s="9">
        <f t="shared" ref="G211:G215" si="3">IF(D211&gt;0,FLOOR(1.16*F211/(E211-LN(LN(6/5))),0.01)/86400,"")</f>
        <v>0.0154101851851852</v>
      </c>
    </row>
    <row r="212" spans="1:7">
      <c r="A212" t="s">
        <v>279</v>
      </c>
      <c r="B212" t="s">
        <v>277</v>
      </c>
      <c r="C212" t="s">
        <v>257</v>
      </c>
      <c r="D212">
        <v>1200</v>
      </c>
      <c r="E212" s="5">
        <v>10.707012</v>
      </c>
      <c r="F212" s="5">
        <v>13559.6671</v>
      </c>
      <c r="G212" s="9">
        <f t="shared" si="3"/>
        <v>0.0146708333333333</v>
      </c>
    </row>
    <row r="213" spans="1:7">
      <c r="A213" t="s">
        <v>279</v>
      </c>
      <c r="B213" t="s">
        <v>277</v>
      </c>
      <c r="C213" t="s">
        <v>258</v>
      </c>
      <c r="D213">
        <v>1200</v>
      </c>
      <c r="E213" s="5">
        <v>10.707012</v>
      </c>
      <c r="F213" s="5">
        <v>12587.8606</v>
      </c>
      <c r="G213" s="9">
        <f t="shared" si="3"/>
        <v>0.0136194444444444</v>
      </c>
    </row>
    <row r="214" spans="1:7">
      <c r="A214" t="s">
        <v>279</v>
      </c>
      <c r="B214" t="s">
        <v>277</v>
      </c>
      <c r="C214" t="s">
        <v>106</v>
      </c>
      <c r="D214">
        <v>1200</v>
      </c>
      <c r="E214" s="5">
        <v>10.707012</v>
      </c>
      <c r="F214" s="5">
        <v>12814.5026</v>
      </c>
      <c r="G214" s="9">
        <f t="shared" si="3"/>
        <v>0.0138645833333333</v>
      </c>
    </row>
    <row r="215" spans="1:7">
      <c r="A215" t="s">
        <v>279</v>
      </c>
      <c r="B215" t="s">
        <v>277</v>
      </c>
      <c r="C215" t="s">
        <v>276</v>
      </c>
      <c r="D215">
        <v>1200</v>
      </c>
      <c r="E215" s="5">
        <v>9.018233</v>
      </c>
      <c r="F215" s="5">
        <v>6836.1119</v>
      </c>
      <c r="G215" s="9">
        <f t="shared" si="3"/>
        <v>0.00856145833333333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9"/>
  <sheetViews>
    <sheetView topLeftCell="A80" workbookViewId="0">
      <selection activeCell="C102" sqref="C102"/>
    </sheetView>
  </sheetViews>
  <sheetFormatPr defaultColWidth="0" defaultRowHeight="15.75" zeroHeight="1" outlineLevelCol="7"/>
  <cols>
    <col min="1" max="1" width="8.2" customWidth="1"/>
    <col min="2" max="2" width="10.2" customWidth="1"/>
    <col min="3" max="3" width="8.2" customWidth="1"/>
    <col min="4" max="4" width="6.2" customWidth="1"/>
    <col min="5" max="6" width="12.9" style="1" customWidth="1"/>
    <col min="7" max="7" width="12.9" hidden="1" customWidth="1"/>
    <col min="8" max="8" width="8.6" hidden="1" customWidth="1"/>
    <col min="9" max="16384" width="8.2" hidden="1"/>
  </cols>
  <sheetData>
    <row r="1" ht="16.5" spans="1:7">
      <c r="A1" s="2" t="s">
        <v>250</v>
      </c>
      <c r="B1" s="2" t="s">
        <v>251</v>
      </c>
      <c r="C1" s="2" t="s">
        <v>252</v>
      </c>
      <c r="D1" s="3" t="s">
        <v>14</v>
      </c>
      <c r="E1" s="4" t="s">
        <v>15</v>
      </c>
      <c r="F1" s="4" t="s">
        <v>16</v>
      </c>
      <c r="G1" s="4" t="s">
        <v>253</v>
      </c>
    </row>
    <row r="2" spans="1:8">
      <c r="A2" t="s">
        <v>34</v>
      </c>
      <c r="B2" t="s">
        <v>280</v>
      </c>
      <c r="C2" t="s">
        <v>281</v>
      </c>
      <c r="D2">
        <v>1200</v>
      </c>
      <c r="E2" s="5">
        <v>3.72748</v>
      </c>
      <c r="F2" s="5">
        <v>0.393942</v>
      </c>
      <c r="G2" s="6">
        <f>IF(D2&gt;0,CEILING(0.88*(E2-LN(LN(6/5)))/F2,0.01),"")</f>
        <v>12.13</v>
      </c>
      <c r="H2" s="1"/>
    </row>
    <row r="3" spans="1:8">
      <c r="A3" t="s">
        <v>34</v>
      </c>
      <c r="B3" t="s">
        <v>280</v>
      </c>
      <c r="C3" t="s">
        <v>282</v>
      </c>
      <c r="D3">
        <v>1200</v>
      </c>
      <c r="E3" s="5">
        <v>3.72748</v>
      </c>
      <c r="F3" s="5">
        <v>0.316627</v>
      </c>
      <c r="G3" s="6">
        <f t="shared" ref="G3:G66" si="0">IF(D3&gt;0,CEILING(0.88*(E3-LN(LN(6/5)))/F3,0.01),"")</f>
        <v>15.1</v>
      </c>
      <c r="H3" s="1"/>
    </row>
    <row r="4" spans="1:8">
      <c r="A4" t="s">
        <v>34</v>
      </c>
      <c r="B4" t="s">
        <v>280</v>
      </c>
      <c r="C4" t="s">
        <v>283</v>
      </c>
      <c r="D4">
        <v>1200</v>
      </c>
      <c r="E4" s="5">
        <v>3.72748</v>
      </c>
      <c r="F4" s="5">
        <v>0.412724</v>
      </c>
      <c r="G4" s="6">
        <f t="shared" si="0"/>
        <v>11.58</v>
      </c>
      <c r="H4" s="1"/>
    </row>
    <row r="5" spans="1:8">
      <c r="A5" t="s">
        <v>34</v>
      </c>
      <c r="B5" t="s">
        <v>280</v>
      </c>
      <c r="C5" t="s">
        <v>30</v>
      </c>
      <c r="D5">
        <v>1200</v>
      </c>
      <c r="E5" s="5">
        <v>3.72748</v>
      </c>
      <c r="F5" s="5">
        <v>0.313874</v>
      </c>
      <c r="G5" s="6">
        <f t="shared" si="0"/>
        <v>15.23</v>
      </c>
      <c r="H5" s="1"/>
    </row>
    <row r="6" spans="1:8">
      <c r="A6" t="s">
        <v>34</v>
      </c>
      <c r="B6" t="s">
        <v>280</v>
      </c>
      <c r="C6" t="s">
        <v>53</v>
      </c>
      <c r="D6">
        <v>1200</v>
      </c>
      <c r="E6" s="5">
        <v>3.1095</v>
      </c>
      <c r="F6" s="5">
        <v>0.418618</v>
      </c>
      <c r="G6" s="6">
        <f t="shared" si="0"/>
        <v>10.12</v>
      </c>
      <c r="H6" s="1"/>
    </row>
    <row r="7" spans="1:8">
      <c r="A7" t="s">
        <v>34</v>
      </c>
      <c r="B7" t="s">
        <v>280</v>
      </c>
      <c r="C7" t="s">
        <v>41</v>
      </c>
      <c r="D7">
        <v>1200</v>
      </c>
      <c r="E7" s="5">
        <v>3.1095</v>
      </c>
      <c r="F7" s="5">
        <v>0.398579</v>
      </c>
      <c r="G7" s="6">
        <f t="shared" si="0"/>
        <v>10.63</v>
      </c>
      <c r="H7" s="1"/>
    </row>
    <row r="8" spans="1:8">
      <c r="A8" t="s">
        <v>34</v>
      </c>
      <c r="B8" t="s">
        <v>280</v>
      </c>
      <c r="C8" t="s">
        <v>36</v>
      </c>
      <c r="D8">
        <v>1200</v>
      </c>
      <c r="E8" s="5">
        <v>3.1095</v>
      </c>
      <c r="F8" s="5">
        <v>0.389477</v>
      </c>
      <c r="G8" s="6">
        <f t="shared" si="0"/>
        <v>10.88</v>
      </c>
      <c r="H8" s="1"/>
    </row>
    <row r="9" spans="1:8">
      <c r="A9" t="s">
        <v>34</v>
      </c>
      <c r="B9" t="s">
        <v>280</v>
      </c>
      <c r="C9" t="s">
        <v>284</v>
      </c>
      <c r="D9">
        <v>1200</v>
      </c>
      <c r="E9" s="5">
        <v>3.72748</v>
      </c>
      <c r="F9" s="5">
        <v>0.322535</v>
      </c>
      <c r="G9" s="6">
        <f t="shared" si="0"/>
        <v>14.82</v>
      </c>
      <c r="H9" s="1"/>
    </row>
    <row r="10" spans="1:8">
      <c r="A10" t="s">
        <v>34</v>
      </c>
      <c r="B10" t="s">
        <v>280</v>
      </c>
      <c r="C10" t="s">
        <v>74</v>
      </c>
      <c r="D10">
        <v>1200</v>
      </c>
      <c r="E10" s="5">
        <v>3.72748</v>
      </c>
      <c r="F10" s="5">
        <v>0.344156</v>
      </c>
      <c r="G10" s="6">
        <f t="shared" si="0"/>
        <v>13.89</v>
      </c>
      <c r="H10" s="1"/>
    </row>
    <row r="11" spans="1:8">
      <c r="A11" t="s">
        <v>34</v>
      </c>
      <c r="B11" t="s">
        <v>280</v>
      </c>
      <c r="C11" t="s">
        <v>27</v>
      </c>
      <c r="D11">
        <v>1200</v>
      </c>
      <c r="E11" s="5">
        <v>3.72748</v>
      </c>
      <c r="F11" s="5">
        <v>0.356451</v>
      </c>
      <c r="G11" s="6">
        <f t="shared" si="0"/>
        <v>13.41</v>
      </c>
      <c r="H11" s="1"/>
    </row>
    <row r="12" spans="1:8">
      <c r="A12" t="s">
        <v>34</v>
      </c>
      <c r="B12" t="s">
        <v>280</v>
      </c>
      <c r="C12" t="s">
        <v>20</v>
      </c>
      <c r="D12">
        <v>1200</v>
      </c>
      <c r="E12" s="5">
        <v>3.72748</v>
      </c>
      <c r="F12" s="5">
        <v>0.332331</v>
      </c>
      <c r="G12" s="6">
        <f t="shared" si="0"/>
        <v>14.38</v>
      </c>
      <c r="H12" s="1"/>
    </row>
    <row r="13" spans="1:8">
      <c r="A13" t="s">
        <v>34</v>
      </c>
      <c r="B13" t="s">
        <v>280</v>
      </c>
      <c r="C13" t="s">
        <v>50</v>
      </c>
      <c r="D13">
        <v>1200</v>
      </c>
      <c r="E13" s="5">
        <v>3.72748</v>
      </c>
      <c r="F13" s="5">
        <v>0.460575</v>
      </c>
      <c r="G13" s="6">
        <f t="shared" si="0"/>
        <v>10.38</v>
      </c>
      <c r="H13" s="1"/>
    </row>
    <row r="14" spans="1:8">
      <c r="A14" t="s">
        <v>34</v>
      </c>
      <c r="B14" t="s">
        <v>280</v>
      </c>
      <c r="C14" t="s">
        <v>285</v>
      </c>
      <c r="D14">
        <v>1200</v>
      </c>
      <c r="E14" s="5">
        <v>3.72748</v>
      </c>
      <c r="F14" s="5">
        <v>0.398893</v>
      </c>
      <c r="G14" s="6">
        <f t="shared" si="0"/>
        <v>11.98</v>
      </c>
      <c r="H14" s="1"/>
    </row>
    <row r="15" spans="1:8">
      <c r="A15" t="s">
        <v>34</v>
      </c>
      <c r="B15" t="s">
        <v>280</v>
      </c>
      <c r="C15" t="s">
        <v>286</v>
      </c>
      <c r="D15">
        <v>1200</v>
      </c>
      <c r="E15" s="5">
        <v>3.72748</v>
      </c>
      <c r="F15" s="5">
        <v>0.347454</v>
      </c>
      <c r="G15" s="6">
        <f t="shared" si="0"/>
        <v>13.76</v>
      </c>
      <c r="H15" s="1"/>
    </row>
    <row r="16" spans="1:8">
      <c r="A16" t="s">
        <v>34</v>
      </c>
      <c r="B16" t="s">
        <v>280</v>
      </c>
      <c r="C16" t="s">
        <v>287</v>
      </c>
      <c r="D16">
        <v>1200</v>
      </c>
      <c r="E16" s="5">
        <v>3.72748</v>
      </c>
      <c r="F16" s="5">
        <v>0.333633</v>
      </c>
      <c r="G16" s="6">
        <f t="shared" si="0"/>
        <v>14.33</v>
      </c>
      <c r="H16" s="1"/>
    </row>
    <row r="17" spans="1:8">
      <c r="A17" t="s">
        <v>34</v>
      </c>
      <c r="B17" t="s">
        <v>280</v>
      </c>
      <c r="C17" t="s">
        <v>23</v>
      </c>
      <c r="D17">
        <v>1200</v>
      </c>
      <c r="E17" s="5">
        <v>3.72748</v>
      </c>
      <c r="F17" s="5">
        <v>0.322121</v>
      </c>
      <c r="G17" s="6">
        <f t="shared" si="0"/>
        <v>14.84</v>
      </c>
      <c r="H17" s="1"/>
    </row>
    <row r="18" spans="1:7">
      <c r="A18" t="s">
        <v>34</v>
      </c>
      <c r="B18" t="s">
        <v>280</v>
      </c>
      <c r="C18" t="s">
        <v>150</v>
      </c>
      <c r="D18">
        <v>1200</v>
      </c>
      <c r="E18" s="5">
        <v>3.1095</v>
      </c>
      <c r="F18" s="5">
        <v>0.452341</v>
      </c>
      <c r="G18" s="6">
        <f t="shared" si="0"/>
        <v>9.37</v>
      </c>
    </row>
    <row r="19" spans="1:8">
      <c r="A19" t="s">
        <v>34</v>
      </c>
      <c r="B19" t="s">
        <v>280</v>
      </c>
      <c r="C19" t="s">
        <v>123</v>
      </c>
      <c r="D19">
        <v>1200</v>
      </c>
      <c r="E19" s="5">
        <v>3.1095</v>
      </c>
      <c r="F19" s="5">
        <v>0.529544</v>
      </c>
      <c r="G19" s="6">
        <f t="shared" si="0"/>
        <v>8</v>
      </c>
      <c r="H19" s="1"/>
    </row>
    <row r="20" spans="1:8">
      <c r="A20" t="s">
        <v>34</v>
      </c>
      <c r="B20" t="s">
        <v>280</v>
      </c>
      <c r="C20" t="s">
        <v>46</v>
      </c>
      <c r="D20">
        <v>1200</v>
      </c>
      <c r="E20" s="5">
        <v>3.1095</v>
      </c>
      <c r="F20" s="5">
        <v>0.468786</v>
      </c>
      <c r="G20" s="6">
        <f t="shared" si="0"/>
        <v>9.04</v>
      </c>
      <c r="H20" s="1"/>
    </row>
    <row r="21" spans="1:8">
      <c r="A21" t="s">
        <v>34</v>
      </c>
      <c r="B21" t="s">
        <v>280</v>
      </c>
      <c r="C21" t="s">
        <v>56</v>
      </c>
      <c r="D21">
        <v>1200</v>
      </c>
      <c r="E21" s="5">
        <v>3.1095</v>
      </c>
      <c r="F21" s="5">
        <v>0.392378</v>
      </c>
      <c r="G21" s="6">
        <f t="shared" si="0"/>
        <v>10.8</v>
      </c>
      <c r="H21" s="1"/>
    </row>
    <row r="22" spans="1:8">
      <c r="A22" t="s">
        <v>34</v>
      </c>
      <c r="B22" t="s">
        <v>280</v>
      </c>
      <c r="C22" t="s">
        <v>288</v>
      </c>
      <c r="D22">
        <v>1200</v>
      </c>
      <c r="E22" s="5">
        <v>3.1095</v>
      </c>
      <c r="F22" s="5">
        <v>0.398944</v>
      </c>
      <c r="G22" s="6">
        <f t="shared" si="0"/>
        <v>10.62</v>
      </c>
      <c r="H22" s="1"/>
    </row>
    <row r="23" spans="1:8">
      <c r="A23" t="s">
        <v>34</v>
      </c>
      <c r="B23" t="s">
        <v>280</v>
      </c>
      <c r="C23" t="s">
        <v>39</v>
      </c>
      <c r="D23">
        <v>1200</v>
      </c>
      <c r="E23" s="5">
        <v>3.1095</v>
      </c>
      <c r="F23" s="5">
        <v>0.328329</v>
      </c>
      <c r="G23" s="6">
        <f t="shared" si="0"/>
        <v>12.9</v>
      </c>
      <c r="H23" s="1"/>
    </row>
    <row r="24" spans="1:8">
      <c r="A24" t="s">
        <v>34</v>
      </c>
      <c r="B24" t="s">
        <v>280</v>
      </c>
      <c r="C24" t="s">
        <v>289</v>
      </c>
      <c r="D24">
        <v>1200</v>
      </c>
      <c r="E24" s="5">
        <v>3.72748</v>
      </c>
      <c r="F24" s="5">
        <v>0.347454</v>
      </c>
      <c r="G24" s="6">
        <f t="shared" si="0"/>
        <v>13.76</v>
      </c>
      <c r="H24" s="1"/>
    </row>
    <row r="25" spans="1:8">
      <c r="A25" t="s">
        <v>34</v>
      </c>
      <c r="B25" t="s">
        <v>280</v>
      </c>
      <c r="C25" t="s">
        <v>290</v>
      </c>
      <c r="D25">
        <v>1200</v>
      </c>
      <c r="E25" s="5">
        <v>3.72748</v>
      </c>
      <c r="F25" s="5">
        <v>0.633629</v>
      </c>
      <c r="G25" s="6">
        <f t="shared" si="0"/>
        <v>7.55</v>
      </c>
      <c r="H25" s="1"/>
    </row>
    <row r="26" spans="1:8">
      <c r="A26" t="s">
        <v>34</v>
      </c>
      <c r="B26" t="s">
        <v>280</v>
      </c>
      <c r="C26" t="s">
        <v>291</v>
      </c>
      <c r="D26">
        <v>1200</v>
      </c>
      <c r="E26" s="5">
        <v>3.72748</v>
      </c>
      <c r="F26" s="5">
        <v>0.387233</v>
      </c>
      <c r="G26" s="6">
        <f t="shared" si="0"/>
        <v>12.34</v>
      </c>
      <c r="H26" s="1"/>
    </row>
    <row r="27" spans="1:8">
      <c r="A27" t="s">
        <v>34</v>
      </c>
      <c r="B27" t="s">
        <v>280</v>
      </c>
      <c r="C27" t="s">
        <v>292</v>
      </c>
      <c r="D27">
        <v>1200</v>
      </c>
      <c r="E27" s="5">
        <v>3.72748</v>
      </c>
      <c r="F27" s="5">
        <v>0.415612</v>
      </c>
      <c r="G27" s="6">
        <f t="shared" si="0"/>
        <v>11.5</v>
      </c>
      <c r="H27" s="1"/>
    </row>
    <row r="28" spans="1:8">
      <c r="A28" t="s">
        <v>34</v>
      </c>
      <c r="B28" t="s">
        <v>293</v>
      </c>
      <c r="C28" t="s">
        <v>281</v>
      </c>
      <c r="D28">
        <v>1200</v>
      </c>
      <c r="E28" s="5">
        <v>3.150864</v>
      </c>
      <c r="F28" s="5">
        <v>0.113347</v>
      </c>
      <c r="G28" s="6">
        <f t="shared" si="0"/>
        <v>37.68</v>
      </c>
      <c r="H28" s="1"/>
    </row>
    <row r="29" spans="1:8">
      <c r="A29" t="s">
        <v>34</v>
      </c>
      <c r="B29" t="s">
        <v>293</v>
      </c>
      <c r="C29" t="s">
        <v>282</v>
      </c>
      <c r="D29">
        <v>1200</v>
      </c>
      <c r="E29" s="5">
        <v>3.150864</v>
      </c>
      <c r="F29" s="5">
        <v>0.099483</v>
      </c>
      <c r="G29" s="6">
        <f t="shared" si="0"/>
        <v>42.93</v>
      </c>
      <c r="H29" s="1"/>
    </row>
    <row r="30" spans="1:8">
      <c r="A30" t="s">
        <v>34</v>
      </c>
      <c r="B30" t="s">
        <v>293</v>
      </c>
      <c r="C30" t="s">
        <v>283</v>
      </c>
      <c r="D30">
        <v>1200</v>
      </c>
      <c r="E30" s="5">
        <v>3.150864</v>
      </c>
      <c r="F30" s="5">
        <v>0.108209</v>
      </c>
      <c r="G30" s="6">
        <f t="shared" si="0"/>
        <v>39.47</v>
      </c>
      <c r="H30" s="1"/>
    </row>
    <row r="31" spans="1:8">
      <c r="A31" t="s">
        <v>34</v>
      </c>
      <c r="B31" t="s">
        <v>293</v>
      </c>
      <c r="C31" t="s">
        <v>53</v>
      </c>
      <c r="D31">
        <v>1200</v>
      </c>
      <c r="E31" s="5">
        <v>2.585422</v>
      </c>
      <c r="F31" s="5">
        <v>0.196954</v>
      </c>
      <c r="G31" s="6">
        <f t="shared" si="0"/>
        <v>19.16</v>
      </c>
      <c r="H31" s="1"/>
    </row>
    <row r="32" spans="1:8">
      <c r="A32" t="s">
        <v>34</v>
      </c>
      <c r="B32" t="s">
        <v>293</v>
      </c>
      <c r="C32" t="s">
        <v>41</v>
      </c>
      <c r="D32">
        <v>1200</v>
      </c>
      <c r="E32" s="5">
        <v>2.585422</v>
      </c>
      <c r="F32" s="5">
        <v>0.130747</v>
      </c>
      <c r="G32" s="6">
        <f t="shared" si="0"/>
        <v>28.86</v>
      </c>
      <c r="H32" s="1"/>
    </row>
    <row r="33" spans="1:8">
      <c r="A33" t="s">
        <v>34</v>
      </c>
      <c r="B33" t="s">
        <v>293</v>
      </c>
      <c r="C33" t="s">
        <v>36</v>
      </c>
      <c r="D33">
        <v>1200</v>
      </c>
      <c r="E33" s="5">
        <v>2.585422</v>
      </c>
      <c r="F33" s="5">
        <v>0.110932</v>
      </c>
      <c r="G33" s="6">
        <f t="shared" si="0"/>
        <v>34.02</v>
      </c>
      <c r="H33" s="1"/>
    </row>
    <row r="34" spans="1:8">
      <c r="A34" t="s">
        <v>34</v>
      </c>
      <c r="B34" t="s">
        <v>293</v>
      </c>
      <c r="C34" t="s">
        <v>284</v>
      </c>
      <c r="D34">
        <v>1200</v>
      </c>
      <c r="E34" s="5">
        <v>3.150864</v>
      </c>
      <c r="F34" s="5">
        <v>0.103318</v>
      </c>
      <c r="G34" s="6">
        <f t="shared" si="0"/>
        <v>41.34</v>
      </c>
      <c r="H34" s="1"/>
    </row>
    <row r="35" spans="1:7">
      <c r="A35" t="s">
        <v>34</v>
      </c>
      <c r="B35" t="s">
        <v>293</v>
      </c>
      <c r="C35" t="s">
        <v>74</v>
      </c>
      <c r="D35">
        <v>1200</v>
      </c>
      <c r="E35" s="5">
        <v>3.150864</v>
      </c>
      <c r="F35" s="5">
        <v>0.114077</v>
      </c>
      <c r="G35" s="6">
        <f t="shared" si="0"/>
        <v>37.44</v>
      </c>
    </row>
    <row r="36" spans="1:8">
      <c r="A36" t="s">
        <v>34</v>
      </c>
      <c r="B36" t="s">
        <v>293</v>
      </c>
      <c r="C36" t="s">
        <v>27</v>
      </c>
      <c r="D36">
        <v>1200</v>
      </c>
      <c r="E36" s="5">
        <v>3.150864</v>
      </c>
      <c r="F36" s="5">
        <v>0.089375</v>
      </c>
      <c r="G36" s="6">
        <f t="shared" si="0"/>
        <v>47.79</v>
      </c>
      <c r="H36" s="1"/>
    </row>
    <row r="37" spans="1:8">
      <c r="A37" t="s">
        <v>34</v>
      </c>
      <c r="B37" t="s">
        <v>293</v>
      </c>
      <c r="C37" t="s">
        <v>20</v>
      </c>
      <c r="D37">
        <v>1200</v>
      </c>
      <c r="E37" s="5">
        <v>3.150864</v>
      </c>
      <c r="F37" s="5">
        <v>0.101918</v>
      </c>
      <c r="G37" s="6">
        <f t="shared" si="0"/>
        <v>41.91</v>
      </c>
      <c r="H37" s="1"/>
    </row>
    <row r="38" spans="1:8">
      <c r="A38" t="s">
        <v>34</v>
      </c>
      <c r="B38" t="s">
        <v>293</v>
      </c>
      <c r="C38" t="s">
        <v>50</v>
      </c>
      <c r="D38">
        <v>1200</v>
      </c>
      <c r="E38" s="5">
        <v>3.150864</v>
      </c>
      <c r="F38" s="5">
        <v>0.182798</v>
      </c>
      <c r="G38" s="6">
        <f t="shared" si="0"/>
        <v>23.37</v>
      </c>
      <c r="H38" s="1"/>
    </row>
    <row r="39" spans="1:8">
      <c r="A39" t="s">
        <v>34</v>
      </c>
      <c r="B39" t="s">
        <v>293</v>
      </c>
      <c r="C39" t="s">
        <v>285</v>
      </c>
      <c r="D39">
        <v>1200</v>
      </c>
      <c r="E39" s="5">
        <v>3.150864</v>
      </c>
      <c r="F39" s="5">
        <v>0.119232</v>
      </c>
      <c r="G39" s="6">
        <f t="shared" si="0"/>
        <v>35.82</v>
      </c>
      <c r="H39" s="1"/>
    </row>
    <row r="40" spans="1:8">
      <c r="A40" t="s">
        <v>34</v>
      </c>
      <c r="B40" t="s">
        <v>293</v>
      </c>
      <c r="C40" t="s">
        <v>286</v>
      </c>
      <c r="D40">
        <v>1200</v>
      </c>
      <c r="E40" s="5">
        <v>3.150864</v>
      </c>
      <c r="F40" s="5">
        <v>0.10275</v>
      </c>
      <c r="G40" s="6">
        <f t="shared" si="0"/>
        <v>41.57</v>
      </c>
      <c r="H40" s="1"/>
    </row>
    <row r="41" spans="1:8">
      <c r="A41" t="s">
        <v>34</v>
      </c>
      <c r="B41" t="s">
        <v>293</v>
      </c>
      <c r="C41" t="s">
        <v>287</v>
      </c>
      <c r="D41">
        <v>1200</v>
      </c>
      <c r="E41" s="5">
        <v>3.150864</v>
      </c>
      <c r="F41" s="5">
        <v>0.080411</v>
      </c>
      <c r="G41" s="6">
        <f t="shared" si="0"/>
        <v>53.11</v>
      </c>
      <c r="H41" s="1"/>
    </row>
    <row r="42" spans="1:8">
      <c r="A42" t="s">
        <v>34</v>
      </c>
      <c r="B42" t="s">
        <v>293</v>
      </c>
      <c r="C42" t="s">
        <v>23</v>
      </c>
      <c r="D42">
        <v>1200</v>
      </c>
      <c r="E42" s="5">
        <v>3.150864</v>
      </c>
      <c r="F42" s="5">
        <v>0.095497</v>
      </c>
      <c r="G42" s="6">
        <f t="shared" si="0"/>
        <v>44.72</v>
      </c>
      <c r="H42" s="1"/>
    </row>
    <row r="43" spans="1:8">
      <c r="A43" t="s">
        <v>34</v>
      </c>
      <c r="B43" t="s">
        <v>293</v>
      </c>
      <c r="C43" t="s">
        <v>294</v>
      </c>
      <c r="D43">
        <v>1200</v>
      </c>
      <c r="E43" s="5">
        <v>2.585422</v>
      </c>
      <c r="F43" s="5">
        <v>0.33984</v>
      </c>
      <c r="G43" s="6">
        <f t="shared" si="0"/>
        <v>11.11</v>
      </c>
      <c r="H43" s="1"/>
    </row>
    <row r="44" spans="1:8">
      <c r="A44" t="s">
        <v>34</v>
      </c>
      <c r="B44" t="s">
        <v>293</v>
      </c>
      <c r="C44" t="s">
        <v>150</v>
      </c>
      <c r="D44">
        <v>1200</v>
      </c>
      <c r="E44" s="5">
        <v>2.585422</v>
      </c>
      <c r="F44" s="5">
        <v>0.182634</v>
      </c>
      <c r="G44" s="6">
        <f t="shared" si="0"/>
        <v>20.66</v>
      </c>
      <c r="H44" s="1"/>
    </row>
    <row r="45" spans="1:8">
      <c r="A45" t="s">
        <v>34</v>
      </c>
      <c r="B45" t="s">
        <v>293</v>
      </c>
      <c r="C45" t="s">
        <v>123</v>
      </c>
      <c r="D45">
        <v>1200</v>
      </c>
      <c r="E45" s="5">
        <v>2.585422</v>
      </c>
      <c r="F45" s="5">
        <v>0.165235</v>
      </c>
      <c r="G45" s="6">
        <f t="shared" si="0"/>
        <v>22.84</v>
      </c>
      <c r="H45" s="1"/>
    </row>
    <row r="46" spans="1:8">
      <c r="A46" t="s">
        <v>34</v>
      </c>
      <c r="B46" t="s">
        <v>293</v>
      </c>
      <c r="C46" t="s">
        <v>46</v>
      </c>
      <c r="D46">
        <v>1200</v>
      </c>
      <c r="E46" s="5">
        <v>2.585422</v>
      </c>
      <c r="F46" s="5">
        <v>0.140015</v>
      </c>
      <c r="G46" s="6">
        <f t="shared" si="0"/>
        <v>26.95</v>
      </c>
      <c r="H46" s="1"/>
    </row>
    <row r="47" spans="1:8">
      <c r="A47" t="s">
        <v>34</v>
      </c>
      <c r="B47" t="s">
        <v>293</v>
      </c>
      <c r="C47" t="s">
        <v>56</v>
      </c>
      <c r="D47">
        <v>1200</v>
      </c>
      <c r="E47" s="5">
        <v>2.585422</v>
      </c>
      <c r="F47" s="5">
        <v>0.112601</v>
      </c>
      <c r="G47" s="6">
        <f t="shared" si="0"/>
        <v>33.51</v>
      </c>
      <c r="H47" s="1"/>
    </row>
    <row r="48" spans="1:8">
      <c r="A48" t="s">
        <v>34</v>
      </c>
      <c r="B48" t="s">
        <v>293</v>
      </c>
      <c r="C48" t="s">
        <v>288</v>
      </c>
      <c r="D48">
        <v>1200</v>
      </c>
      <c r="E48" s="5">
        <v>2.585422</v>
      </c>
      <c r="F48" s="5">
        <v>0.093344</v>
      </c>
      <c r="G48" s="6">
        <f t="shared" si="0"/>
        <v>40.42</v>
      </c>
      <c r="H48" s="1"/>
    </row>
    <row r="49" spans="1:8">
      <c r="A49" t="s">
        <v>34</v>
      </c>
      <c r="B49" t="s">
        <v>293</v>
      </c>
      <c r="C49" t="s">
        <v>39</v>
      </c>
      <c r="D49">
        <v>1200</v>
      </c>
      <c r="E49" s="5">
        <v>2.585422</v>
      </c>
      <c r="F49" s="5">
        <v>0.088342</v>
      </c>
      <c r="G49" s="6">
        <f t="shared" si="0"/>
        <v>42.71</v>
      </c>
      <c r="H49" s="1"/>
    </row>
    <row r="50" spans="1:8">
      <c r="A50" t="s">
        <v>34</v>
      </c>
      <c r="B50" t="s">
        <v>293</v>
      </c>
      <c r="C50" t="s">
        <v>289</v>
      </c>
      <c r="D50">
        <v>1200</v>
      </c>
      <c r="E50" s="5">
        <v>3.150864</v>
      </c>
      <c r="F50" s="5">
        <v>0.10275</v>
      </c>
      <c r="G50" s="6">
        <f t="shared" si="0"/>
        <v>41.57</v>
      </c>
      <c r="H50" s="1"/>
    </row>
    <row r="51" spans="1:8">
      <c r="A51" t="s">
        <v>34</v>
      </c>
      <c r="B51" t="s">
        <v>293</v>
      </c>
      <c r="C51" t="s">
        <v>290</v>
      </c>
      <c r="D51">
        <v>1200</v>
      </c>
      <c r="E51" s="5">
        <v>3.150864</v>
      </c>
      <c r="F51" s="5">
        <v>0.14919</v>
      </c>
      <c r="G51" s="6">
        <f t="shared" si="0"/>
        <v>28.63</v>
      </c>
      <c r="H51" s="1"/>
    </row>
    <row r="52" spans="1:8">
      <c r="A52" t="s">
        <v>34</v>
      </c>
      <c r="B52" t="s">
        <v>293</v>
      </c>
      <c r="C52" t="s">
        <v>291</v>
      </c>
      <c r="D52">
        <v>1200</v>
      </c>
      <c r="E52" s="5">
        <v>3.150864</v>
      </c>
      <c r="F52" s="5">
        <v>0.127286</v>
      </c>
      <c r="G52" s="6">
        <f t="shared" si="0"/>
        <v>33.56</v>
      </c>
      <c r="H52" s="1"/>
    </row>
    <row r="53" spans="1:7">
      <c r="A53" t="s">
        <v>34</v>
      </c>
      <c r="B53" t="s">
        <v>293</v>
      </c>
      <c r="C53" t="s">
        <v>292</v>
      </c>
      <c r="D53">
        <v>1200</v>
      </c>
      <c r="E53" s="5">
        <v>3.150864</v>
      </c>
      <c r="F53" s="5">
        <v>0.072113</v>
      </c>
      <c r="G53" s="6">
        <f t="shared" si="0"/>
        <v>59.22</v>
      </c>
    </row>
    <row r="54" spans="1:8">
      <c r="A54" t="s">
        <v>34</v>
      </c>
      <c r="B54" t="s">
        <v>295</v>
      </c>
      <c r="C54" t="s">
        <v>281</v>
      </c>
      <c r="D54">
        <v>1200</v>
      </c>
      <c r="E54" s="5">
        <v>2.766943</v>
      </c>
      <c r="F54" s="5">
        <v>0.088748</v>
      </c>
      <c r="G54" s="6">
        <f t="shared" si="0"/>
        <v>44.32</v>
      </c>
      <c r="H54" s="1"/>
    </row>
    <row r="55" spans="1:8">
      <c r="A55" t="s">
        <v>34</v>
      </c>
      <c r="B55" t="s">
        <v>295</v>
      </c>
      <c r="C55" t="s">
        <v>282</v>
      </c>
      <c r="D55">
        <v>1200</v>
      </c>
      <c r="E55" s="5">
        <v>2.766943</v>
      </c>
      <c r="F55" s="5">
        <v>0.068239</v>
      </c>
      <c r="G55" s="6">
        <f t="shared" si="0"/>
        <v>57.64</v>
      </c>
      <c r="H55" s="1"/>
    </row>
    <row r="56" spans="1:8">
      <c r="A56" t="s">
        <v>34</v>
      </c>
      <c r="B56" t="s">
        <v>295</v>
      </c>
      <c r="C56" t="s">
        <v>283</v>
      </c>
      <c r="D56">
        <v>1200</v>
      </c>
      <c r="E56" s="5">
        <v>2.766943</v>
      </c>
      <c r="F56" s="5">
        <v>0.061787</v>
      </c>
      <c r="G56" s="6">
        <f t="shared" si="0"/>
        <v>63.65</v>
      </c>
      <c r="H56" s="1"/>
    </row>
    <row r="57" spans="1:8">
      <c r="A57" t="s">
        <v>34</v>
      </c>
      <c r="B57" t="s">
        <v>295</v>
      </c>
      <c r="C57" t="s">
        <v>41</v>
      </c>
      <c r="D57">
        <v>1200</v>
      </c>
      <c r="E57" s="5">
        <v>2.476842</v>
      </c>
      <c r="F57" s="5">
        <v>0.166019</v>
      </c>
      <c r="G57" s="6">
        <f t="shared" si="0"/>
        <v>22.16</v>
      </c>
      <c r="H57" s="1"/>
    </row>
    <row r="58" spans="1:8">
      <c r="A58" t="s">
        <v>34</v>
      </c>
      <c r="B58" t="s">
        <v>295</v>
      </c>
      <c r="C58" t="s">
        <v>36</v>
      </c>
      <c r="D58">
        <v>1200</v>
      </c>
      <c r="E58" s="5">
        <v>2.476842</v>
      </c>
      <c r="F58" s="5">
        <v>0.114801</v>
      </c>
      <c r="G58" s="6">
        <f t="shared" si="0"/>
        <v>32.04</v>
      </c>
      <c r="H58" s="1"/>
    </row>
    <row r="59" spans="1:8">
      <c r="A59" t="s">
        <v>34</v>
      </c>
      <c r="B59" t="s">
        <v>295</v>
      </c>
      <c r="C59" t="s">
        <v>284</v>
      </c>
      <c r="D59">
        <v>1200</v>
      </c>
      <c r="E59" s="5">
        <v>2.766943</v>
      </c>
      <c r="F59" s="5">
        <v>0.109116</v>
      </c>
      <c r="G59" s="6">
        <f t="shared" si="0"/>
        <v>36.05</v>
      </c>
      <c r="H59" s="1"/>
    </row>
    <row r="60" spans="1:8">
      <c r="A60" t="s">
        <v>34</v>
      </c>
      <c r="B60" t="s">
        <v>295</v>
      </c>
      <c r="C60" t="s">
        <v>74</v>
      </c>
      <c r="D60">
        <v>1200</v>
      </c>
      <c r="E60" s="5">
        <v>2.766943</v>
      </c>
      <c r="F60" s="5">
        <v>0.098002</v>
      </c>
      <c r="G60" s="6">
        <f t="shared" si="0"/>
        <v>40.13</v>
      </c>
      <c r="H60" s="1"/>
    </row>
    <row r="61" spans="1:8">
      <c r="A61" t="s">
        <v>34</v>
      </c>
      <c r="B61" t="s">
        <v>295</v>
      </c>
      <c r="C61" t="s">
        <v>27</v>
      </c>
      <c r="D61">
        <v>1200</v>
      </c>
      <c r="E61" s="5">
        <v>2.766943</v>
      </c>
      <c r="F61" s="5">
        <v>0.089203</v>
      </c>
      <c r="G61" s="6">
        <f t="shared" si="0"/>
        <v>44.09</v>
      </c>
      <c r="H61" s="1"/>
    </row>
    <row r="62" spans="1:8">
      <c r="A62" t="s">
        <v>34</v>
      </c>
      <c r="B62" t="s">
        <v>295</v>
      </c>
      <c r="C62" t="s">
        <v>20</v>
      </c>
      <c r="D62">
        <v>1200</v>
      </c>
      <c r="E62" s="5">
        <v>2.766943</v>
      </c>
      <c r="F62" s="5">
        <v>0.078125</v>
      </c>
      <c r="G62" s="6">
        <f t="shared" si="0"/>
        <v>50.34</v>
      </c>
      <c r="H62" s="1"/>
    </row>
    <row r="63" spans="1:8">
      <c r="A63" t="s">
        <v>34</v>
      </c>
      <c r="B63" t="s">
        <v>295</v>
      </c>
      <c r="C63" t="s">
        <v>50</v>
      </c>
      <c r="D63">
        <v>1200</v>
      </c>
      <c r="E63" s="5">
        <v>2.766943</v>
      </c>
      <c r="F63" s="5">
        <v>0.11563</v>
      </c>
      <c r="G63" s="6">
        <f t="shared" si="0"/>
        <v>34.02</v>
      </c>
      <c r="H63" s="1"/>
    </row>
    <row r="64" spans="1:8">
      <c r="A64" t="s">
        <v>34</v>
      </c>
      <c r="B64" t="s">
        <v>295</v>
      </c>
      <c r="C64" t="s">
        <v>285</v>
      </c>
      <c r="D64">
        <v>1200</v>
      </c>
      <c r="E64" s="5">
        <v>2.766943</v>
      </c>
      <c r="F64" s="5">
        <v>0.096777</v>
      </c>
      <c r="G64" s="6">
        <f t="shared" si="0"/>
        <v>40.64</v>
      </c>
      <c r="H64" s="1"/>
    </row>
    <row r="65" spans="1:8">
      <c r="A65" t="s">
        <v>34</v>
      </c>
      <c r="B65" t="s">
        <v>295</v>
      </c>
      <c r="C65" t="s">
        <v>286</v>
      </c>
      <c r="D65">
        <v>1200</v>
      </c>
      <c r="E65" s="5">
        <v>2.766943</v>
      </c>
      <c r="F65" s="5">
        <v>0.083026</v>
      </c>
      <c r="G65" s="6">
        <f t="shared" si="0"/>
        <v>47.37</v>
      </c>
      <c r="H65" s="1"/>
    </row>
    <row r="66" spans="1:8">
      <c r="A66" t="s">
        <v>34</v>
      </c>
      <c r="B66" t="s">
        <v>295</v>
      </c>
      <c r="C66" t="s">
        <v>287</v>
      </c>
      <c r="D66">
        <v>1200</v>
      </c>
      <c r="E66" s="5">
        <v>2.766943</v>
      </c>
      <c r="F66" s="5">
        <v>0.069887</v>
      </c>
      <c r="G66" s="6">
        <f t="shared" si="0"/>
        <v>56.28</v>
      </c>
      <c r="H66" s="1"/>
    </row>
    <row r="67" spans="1:8">
      <c r="A67" t="s">
        <v>34</v>
      </c>
      <c r="B67" t="s">
        <v>295</v>
      </c>
      <c r="C67" t="s">
        <v>23</v>
      </c>
      <c r="D67">
        <v>1200</v>
      </c>
      <c r="E67" s="5">
        <v>2.766943</v>
      </c>
      <c r="F67" s="5">
        <v>0.06974</v>
      </c>
      <c r="G67" s="6">
        <f t="shared" ref="G67:G130" si="1">IF(D67&gt;0,CEILING(0.88*(E67-LN(LN(6/5)))/F67,0.01),"")</f>
        <v>56.4</v>
      </c>
      <c r="H67" s="1"/>
    </row>
    <row r="68" spans="1:8">
      <c r="A68" t="s">
        <v>34</v>
      </c>
      <c r="B68" t="s">
        <v>295</v>
      </c>
      <c r="C68" t="s">
        <v>150</v>
      </c>
      <c r="D68">
        <v>1200</v>
      </c>
      <c r="E68" s="5">
        <v>2.476842</v>
      </c>
      <c r="F68" s="5">
        <v>0.223748</v>
      </c>
      <c r="G68" s="6">
        <f t="shared" si="1"/>
        <v>16.44</v>
      </c>
      <c r="H68" s="1"/>
    </row>
    <row r="69" spans="1:8">
      <c r="A69" t="s">
        <v>34</v>
      </c>
      <c r="B69" t="s">
        <v>295</v>
      </c>
      <c r="C69" t="s">
        <v>123</v>
      </c>
      <c r="D69">
        <v>1200</v>
      </c>
      <c r="E69" s="5">
        <v>2.476842</v>
      </c>
      <c r="F69" s="5">
        <v>0.187896</v>
      </c>
      <c r="G69" s="6">
        <f t="shared" si="1"/>
        <v>19.58</v>
      </c>
      <c r="H69" s="1"/>
    </row>
    <row r="70" spans="1:8">
      <c r="A70" t="s">
        <v>34</v>
      </c>
      <c r="B70" t="s">
        <v>295</v>
      </c>
      <c r="C70" t="s">
        <v>46</v>
      </c>
      <c r="D70">
        <v>1200</v>
      </c>
      <c r="E70" s="5">
        <v>2.476842</v>
      </c>
      <c r="F70" s="5">
        <v>0.135832</v>
      </c>
      <c r="G70" s="6">
        <f t="shared" si="1"/>
        <v>27.08</v>
      </c>
      <c r="H70" s="1"/>
    </row>
    <row r="71" spans="1:7">
      <c r="A71" t="s">
        <v>34</v>
      </c>
      <c r="B71" t="s">
        <v>295</v>
      </c>
      <c r="C71" t="s">
        <v>56</v>
      </c>
      <c r="D71">
        <v>1200</v>
      </c>
      <c r="E71" s="5">
        <v>2.476842</v>
      </c>
      <c r="F71" s="5">
        <v>0.132357</v>
      </c>
      <c r="G71" s="6">
        <f t="shared" si="1"/>
        <v>27.79</v>
      </c>
    </row>
    <row r="72" spans="1:8">
      <c r="A72" t="s">
        <v>34</v>
      </c>
      <c r="B72" t="s">
        <v>295</v>
      </c>
      <c r="C72" t="s">
        <v>288</v>
      </c>
      <c r="D72">
        <v>1200</v>
      </c>
      <c r="E72" s="5">
        <v>2.476842</v>
      </c>
      <c r="F72" s="5">
        <v>0.125993</v>
      </c>
      <c r="G72" s="6">
        <f t="shared" si="1"/>
        <v>29.19</v>
      </c>
      <c r="H72" s="1"/>
    </row>
    <row r="73" spans="1:8">
      <c r="A73" t="s">
        <v>34</v>
      </c>
      <c r="B73" t="s">
        <v>295</v>
      </c>
      <c r="C73" t="s">
        <v>39</v>
      </c>
      <c r="D73">
        <v>1200</v>
      </c>
      <c r="E73" s="5">
        <v>2.476842</v>
      </c>
      <c r="F73" s="5">
        <v>0.088566</v>
      </c>
      <c r="G73" s="6">
        <f t="shared" si="1"/>
        <v>41.53</v>
      </c>
      <c r="H73" s="1"/>
    </row>
    <row r="74" spans="1:8">
      <c r="A74" t="s">
        <v>34</v>
      </c>
      <c r="B74" t="s">
        <v>295</v>
      </c>
      <c r="C74" t="s">
        <v>289</v>
      </c>
      <c r="D74">
        <v>1200</v>
      </c>
      <c r="E74" s="5">
        <v>2.766943</v>
      </c>
      <c r="F74" s="5">
        <v>0.083026</v>
      </c>
      <c r="G74" s="6">
        <f t="shared" si="1"/>
        <v>47.37</v>
      </c>
      <c r="H74" s="1"/>
    </row>
    <row r="75" spans="1:8">
      <c r="A75" t="s">
        <v>34</v>
      </c>
      <c r="B75" t="s">
        <v>295</v>
      </c>
      <c r="C75" t="s">
        <v>290</v>
      </c>
      <c r="D75">
        <v>1200</v>
      </c>
      <c r="E75" s="5">
        <v>2.766943</v>
      </c>
      <c r="F75" s="5">
        <v>0.097407</v>
      </c>
      <c r="G75" s="6">
        <f t="shared" si="1"/>
        <v>40.38</v>
      </c>
      <c r="H75" s="1"/>
    </row>
    <row r="76" spans="1:8">
      <c r="A76" t="s">
        <v>34</v>
      </c>
      <c r="B76" t="s">
        <v>295</v>
      </c>
      <c r="C76" t="s">
        <v>291</v>
      </c>
      <c r="D76">
        <v>1200</v>
      </c>
      <c r="E76" s="5">
        <v>2.766943</v>
      </c>
      <c r="F76" s="5">
        <v>0.09338</v>
      </c>
      <c r="G76" s="6">
        <f t="shared" si="1"/>
        <v>42.12</v>
      </c>
      <c r="H76" s="1"/>
    </row>
    <row r="77" spans="1:8">
      <c r="A77" t="s">
        <v>34</v>
      </c>
      <c r="B77" t="s">
        <v>295</v>
      </c>
      <c r="C77" t="s">
        <v>292</v>
      </c>
      <c r="D77">
        <v>1200</v>
      </c>
      <c r="E77" s="5">
        <v>2.766943</v>
      </c>
      <c r="F77" s="5">
        <v>0.073829</v>
      </c>
      <c r="G77" s="6">
        <f t="shared" si="1"/>
        <v>53.27</v>
      </c>
      <c r="H77" s="1"/>
    </row>
    <row r="78" spans="1:8">
      <c r="A78" t="s">
        <v>34</v>
      </c>
      <c r="B78" t="s">
        <v>296</v>
      </c>
      <c r="C78" t="s">
        <v>297</v>
      </c>
      <c r="D78">
        <v>1200</v>
      </c>
      <c r="E78" s="5">
        <v>2.935246</v>
      </c>
      <c r="F78" s="5">
        <v>0.148214</v>
      </c>
      <c r="G78" s="6">
        <f t="shared" si="1"/>
        <v>27.54</v>
      </c>
      <c r="H78" s="1"/>
    </row>
    <row r="79" spans="1:8">
      <c r="A79" t="s">
        <v>34</v>
      </c>
      <c r="B79" t="s">
        <v>296</v>
      </c>
      <c r="C79" t="s">
        <v>53</v>
      </c>
      <c r="D79">
        <v>1200</v>
      </c>
      <c r="E79" s="5">
        <v>2.935246</v>
      </c>
      <c r="F79" s="5">
        <v>0.11976</v>
      </c>
      <c r="G79" s="6">
        <f t="shared" si="1"/>
        <v>34.08</v>
      </c>
      <c r="H79" s="1"/>
    </row>
    <row r="80" spans="1:8">
      <c r="A80" t="s">
        <v>34</v>
      </c>
      <c r="B80" t="s">
        <v>296</v>
      </c>
      <c r="C80" t="s">
        <v>294</v>
      </c>
      <c r="D80">
        <v>1200</v>
      </c>
      <c r="E80" s="5">
        <v>2.935246</v>
      </c>
      <c r="F80" s="5">
        <v>0.135443</v>
      </c>
      <c r="G80" s="6">
        <f t="shared" si="1"/>
        <v>30.13</v>
      </c>
      <c r="H80" s="1"/>
    </row>
    <row r="81" spans="1:8">
      <c r="A81" t="s">
        <v>34</v>
      </c>
      <c r="B81" t="s">
        <v>298</v>
      </c>
      <c r="C81" t="s">
        <v>256</v>
      </c>
      <c r="D81">
        <v>1200</v>
      </c>
      <c r="E81" s="5">
        <v>7.861556</v>
      </c>
      <c r="F81" s="5">
        <v>6.203575</v>
      </c>
      <c r="G81" s="6">
        <f t="shared" si="1"/>
        <v>1.36</v>
      </c>
      <c r="H81" s="1"/>
    </row>
    <row r="82" spans="1:8">
      <c r="A82" t="s">
        <v>34</v>
      </c>
      <c r="B82" t="s">
        <v>298</v>
      </c>
      <c r="C82" t="s">
        <v>257</v>
      </c>
      <c r="D82">
        <v>1200</v>
      </c>
      <c r="E82" s="5">
        <v>7.861556</v>
      </c>
      <c r="F82" s="5">
        <v>4.827918</v>
      </c>
      <c r="G82" s="6">
        <f t="shared" si="1"/>
        <v>1.75</v>
      </c>
      <c r="H82" s="1"/>
    </row>
    <row r="83" spans="1:8">
      <c r="A83" t="s">
        <v>34</v>
      </c>
      <c r="B83" t="s">
        <v>298</v>
      </c>
      <c r="C83" t="s">
        <v>258</v>
      </c>
      <c r="D83">
        <v>1200</v>
      </c>
      <c r="E83" s="5">
        <v>7.861556</v>
      </c>
      <c r="F83" s="5">
        <v>4.56674</v>
      </c>
      <c r="G83" s="6">
        <f t="shared" si="1"/>
        <v>1.85</v>
      </c>
      <c r="H83" s="1"/>
    </row>
    <row r="84" spans="1:8">
      <c r="A84" t="s">
        <v>34</v>
      </c>
      <c r="B84" t="s">
        <v>298</v>
      </c>
      <c r="C84" t="s">
        <v>260</v>
      </c>
      <c r="D84">
        <v>1200</v>
      </c>
      <c r="E84" s="5">
        <v>7.861556</v>
      </c>
      <c r="F84" s="5">
        <v>4.926919</v>
      </c>
      <c r="G84" s="6">
        <f t="shared" si="1"/>
        <v>1.71</v>
      </c>
      <c r="H84" s="1"/>
    </row>
    <row r="85" spans="1:8">
      <c r="A85" t="s">
        <v>34</v>
      </c>
      <c r="B85" t="s">
        <v>298</v>
      </c>
      <c r="C85" t="s">
        <v>299</v>
      </c>
      <c r="D85">
        <v>1200</v>
      </c>
      <c r="E85" s="5">
        <v>7.861556</v>
      </c>
      <c r="F85" s="5">
        <v>4.305783</v>
      </c>
      <c r="G85" s="6">
        <f t="shared" si="1"/>
        <v>1.96</v>
      </c>
      <c r="H85" s="1"/>
    </row>
    <row r="86" spans="1:8">
      <c r="A86" t="s">
        <v>34</v>
      </c>
      <c r="B86" t="s">
        <v>298</v>
      </c>
      <c r="C86" t="s">
        <v>263</v>
      </c>
      <c r="D86">
        <v>1200</v>
      </c>
      <c r="E86" s="5">
        <v>7.861556</v>
      </c>
      <c r="F86" s="5">
        <v>4.565014</v>
      </c>
      <c r="G86" s="6">
        <f t="shared" si="1"/>
        <v>1.85</v>
      </c>
      <c r="H86" s="1"/>
    </row>
    <row r="87" spans="1:8">
      <c r="A87" t="s">
        <v>34</v>
      </c>
      <c r="B87" t="s">
        <v>298</v>
      </c>
      <c r="C87" t="s">
        <v>267</v>
      </c>
      <c r="D87">
        <v>1200</v>
      </c>
      <c r="E87" s="5">
        <v>7.861556</v>
      </c>
      <c r="F87" s="5">
        <v>4.926919</v>
      </c>
      <c r="G87" s="6">
        <f t="shared" si="1"/>
        <v>1.71</v>
      </c>
      <c r="H87" s="1"/>
    </row>
    <row r="88" spans="1:8">
      <c r="A88" t="s">
        <v>34</v>
      </c>
      <c r="B88" t="s">
        <v>298</v>
      </c>
      <c r="C88" t="s">
        <v>268</v>
      </c>
      <c r="D88">
        <v>1200</v>
      </c>
      <c r="E88" s="5">
        <v>7.861556</v>
      </c>
      <c r="F88" s="5">
        <v>4.746964</v>
      </c>
      <c r="G88" s="6">
        <f t="shared" si="1"/>
        <v>1.78</v>
      </c>
      <c r="H88" s="1"/>
    </row>
    <row r="89" spans="1:8">
      <c r="A89" t="s">
        <v>34</v>
      </c>
      <c r="B89" t="s">
        <v>298</v>
      </c>
      <c r="C89" t="s">
        <v>269</v>
      </c>
      <c r="D89">
        <v>1200</v>
      </c>
      <c r="E89" s="5">
        <v>7.861556</v>
      </c>
      <c r="F89" s="5">
        <v>4.862458</v>
      </c>
      <c r="G89" s="6">
        <f t="shared" si="1"/>
        <v>1.74</v>
      </c>
      <c r="H89" s="1"/>
    </row>
    <row r="90" spans="1:7">
      <c r="A90" t="s">
        <v>34</v>
      </c>
      <c r="B90" t="s">
        <v>298</v>
      </c>
      <c r="C90" t="s">
        <v>270</v>
      </c>
      <c r="D90">
        <v>1200</v>
      </c>
      <c r="E90" s="5">
        <v>7.861556</v>
      </c>
      <c r="F90" s="5">
        <v>4.546964</v>
      </c>
      <c r="G90" s="6">
        <f t="shared" si="1"/>
        <v>1.86</v>
      </c>
    </row>
    <row r="91" spans="1:8">
      <c r="A91" t="s">
        <v>34</v>
      </c>
      <c r="B91" t="s">
        <v>300</v>
      </c>
      <c r="C91" t="s">
        <v>256</v>
      </c>
      <c r="D91">
        <v>1200</v>
      </c>
      <c r="E91" s="5">
        <v>5.541375</v>
      </c>
      <c r="F91" s="5">
        <v>1.068641</v>
      </c>
      <c r="G91" s="6">
        <f t="shared" si="1"/>
        <v>5.97</v>
      </c>
      <c r="H91" s="1"/>
    </row>
    <row r="92" spans="1:8">
      <c r="A92" t="s">
        <v>34</v>
      </c>
      <c r="B92" t="s">
        <v>300</v>
      </c>
      <c r="C92" t="s">
        <v>257</v>
      </c>
      <c r="D92">
        <v>1200</v>
      </c>
      <c r="E92" s="5">
        <v>5.541375</v>
      </c>
      <c r="F92" s="5">
        <v>0.970337</v>
      </c>
      <c r="G92" s="6">
        <f t="shared" si="1"/>
        <v>6.57</v>
      </c>
      <c r="H92" s="1"/>
    </row>
    <row r="93" spans="1:8">
      <c r="A93" t="s">
        <v>34</v>
      </c>
      <c r="B93" t="s">
        <v>300</v>
      </c>
      <c r="C93" t="s">
        <v>258</v>
      </c>
      <c r="D93">
        <v>1200</v>
      </c>
      <c r="E93" s="5">
        <v>5.541375</v>
      </c>
      <c r="F93" s="5">
        <v>0.989387</v>
      </c>
      <c r="G93" s="6">
        <f t="shared" si="1"/>
        <v>6.45</v>
      </c>
      <c r="H93" s="1"/>
    </row>
    <row r="94" spans="1:8">
      <c r="A94" t="s">
        <v>34</v>
      </c>
      <c r="B94" t="s">
        <v>300</v>
      </c>
      <c r="C94" t="s">
        <v>106</v>
      </c>
      <c r="D94">
        <v>1200</v>
      </c>
      <c r="E94" s="5">
        <v>5.541375</v>
      </c>
      <c r="F94" s="5">
        <v>0.982883</v>
      </c>
      <c r="G94" s="6">
        <f t="shared" si="1"/>
        <v>6.49</v>
      </c>
      <c r="H94" s="1"/>
    </row>
    <row r="95" spans="1:8">
      <c r="A95" t="s">
        <v>34</v>
      </c>
      <c r="B95" t="s">
        <v>300</v>
      </c>
      <c r="C95" t="s">
        <v>102</v>
      </c>
      <c r="D95">
        <v>1200</v>
      </c>
      <c r="E95" s="5">
        <v>5.541375</v>
      </c>
      <c r="F95" s="5">
        <v>1.38977</v>
      </c>
      <c r="G95" s="6">
        <f t="shared" si="1"/>
        <v>4.59</v>
      </c>
      <c r="H95" s="1"/>
    </row>
    <row r="96" spans="1:8">
      <c r="A96" t="s">
        <v>34</v>
      </c>
      <c r="B96" t="s">
        <v>300</v>
      </c>
      <c r="C96" t="s">
        <v>86</v>
      </c>
      <c r="D96">
        <v>1200</v>
      </c>
      <c r="E96" s="5">
        <v>5.541375</v>
      </c>
      <c r="F96" s="5">
        <v>1.208154</v>
      </c>
      <c r="G96" s="6">
        <f t="shared" si="1"/>
        <v>5.28</v>
      </c>
      <c r="H96" s="1"/>
    </row>
    <row r="97" spans="1:8">
      <c r="A97" t="s">
        <v>34</v>
      </c>
      <c r="B97" t="s">
        <v>300</v>
      </c>
      <c r="C97" t="s">
        <v>91</v>
      </c>
      <c r="D97">
        <v>1200</v>
      </c>
      <c r="E97" s="5">
        <v>5.541375</v>
      </c>
      <c r="F97" s="5">
        <v>1.10534</v>
      </c>
      <c r="G97" s="6">
        <f t="shared" si="1"/>
        <v>5.77</v>
      </c>
      <c r="H97" s="1"/>
    </row>
    <row r="98" spans="1:8">
      <c r="A98" t="s">
        <v>34</v>
      </c>
      <c r="B98" t="s">
        <v>300</v>
      </c>
      <c r="C98" t="s">
        <v>88</v>
      </c>
      <c r="D98">
        <v>1200</v>
      </c>
      <c r="E98" s="5">
        <v>5.541375</v>
      </c>
      <c r="F98" s="5">
        <v>1.039521</v>
      </c>
      <c r="G98" s="6">
        <f t="shared" si="1"/>
        <v>6.14</v>
      </c>
      <c r="H98" s="1"/>
    </row>
    <row r="99" spans="1:8">
      <c r="A99" t="s">
        <v>34</v>
      </c>
      <c r="B99" t="s">
        <v>300</v>
      </c>
      <c r="C99" t="s">
        <v>260</v>
      </c>
      <c r="D99">
        <v>1200</v>
      </c>
      <c r="E99" s="5">
        <v>5.541375</v>
      </c>
      <c r="F99" s="5">
        <v>1.094219</v>
      </c>
      <c r="G99" s="6">
        <f t="shared" si="1"/>
        <v>5.83</v>
      </c>
      <c r="H99" s="1"/>
    </row>
    <row r="100" spans="1:8">
      <c r="A100" t="s">
        <v>34</v>
      </c>
      <c r="B100" t="s">
        <v>300</v>
      </c>
      <c r="C100" t="s">
        <v>299</v>
      </c>
      <c r="D100">
        <v>1200</v>
      </c>
      <c r="E100" s="5">
        <v>5.541375</v>
      </c>
      <c r="F100" s="5">
        <v>0.988684</v>
      </c>
      <c r="G100" s="6">
        <f t="shared" si="1"/>
        <v>6.45</v>
      </c>
      <c r="H100" s="1"/>
    </row>
    <row r="101" spans="1:8">
      <c r="A101" t="s">
        <v>34</v>
      </c>
      <c r="B101" t="s">
        <v>300</v>
      </c>
      <c r="C101" s="7" t="s">
        <v>97</v>
      </c>
      <c r="D101">
        <v>1200</v>
      </c>
      <c r="E101" s="5">
        <v>5.541375</v>
      </c>
      <c r="F101" s="5">
        <v>0.997487</v>
      </c>
      <c r="G101" s="6">
        <f t="shared" si="1"/>
        <v>6.4</v>
      </c>
      <c r="H101" s="1"/>
    </row>
    <row r="102" spans="1:8">
      <c r="A102" t="s">
        <v>34</v>
      </c>
      <c r="B102" t="s">
        <v>300</v>
      </c>
      <c r="C102" t="s">
        <v>267</v>
      </c>
      <c r="D102">
        <v>1200</v>
      </c>
      <c r="E102" s="5">
        <v>5.541375</v>
      </c>
      <c r="F102" s="5">
        <v>1.012864</v>
      </c>
      <c r="G102" s="6">
        <f t="shared" si="1"/>
        <v>6.3</v>
      </c>
      <c r="H102" s="1"/>
    </row>
    <row r="103" spans="1:8">
      <c r="A103" t="s">
        <v>34</v>
      </c>
      <c r="B103" t="s">
        <v>300</v>
      </c>
      <c r="C103" t="s">
        <v>268</v>
      </c>
      <c r="D103">
        <v>1200</v>
      </c>
      <c r="E103" s="5">
        <v>5.541375</v>
      </c>
      <c r="F103" s="8">
        <v>0.988727</v>
      </c>
      <c r="G103" s="6">
        <f t="shared" si="1"/>
        <v>6.45</v>
      </c>
      <c r="H103" s="1"/>
    </row>
    <row r="104" spans="1:8">
      <c r="A104" t="s">
        <v>34</v>
      </c>
      <c r="B104" t="s">
        <v>300</v>
      </c>
      <c r="C104" t="s">
        <v>269</v>
      </c>
      <c r="D104">
        <v>1200</v>
      </c>
      <c r="E104" s="5">
        <v>5.541375</v>
      </c>
      <c r="F104" s="5">
        <v>0.960706</v>
      </c>
      <c r="G104" s="6">
        <f t="shared" si="1"/>
        <v>6.64</v>
      </c>
      <c r="H104" s="1"/>
    </row>
    <row r="105" spans="1:8">
      <c r="A105" t="s">
        <v>34</v>
      </c>
      <c r="B105" t="s">
        <v>300</v>
      </c>
      <c r="C105" t="s">
        <v>270</v>
      </c>
      <c r="D105">
        <v>1200</v>
      </c>
      <c r="E105" s="5">
        <v>5.541375</v>
      </c>
      <c r="F105" s="5">
        <v>0.904433</v>
      </c>
      <c r="G105" s="6">
        <f t="shared" si="1"/>
        <v>7.05</v>
      </c>
      <c r="H105" s="1"/>
    </row>
    <row r="106" spans="1:8">
      <c r="A106" t="s">
        <v>34</v>
      </c>
      <c r="B106" t="s">
        <v>301</v>
      </c>
      <c r="C106" t="s">
        <v>256</v>
      </c>
      <c r="D106">
        <v>1200</v>
      </c>
      <c r="E106" s="5">
        <v>10.586702</v>
      </c>
      <c r="F106" s="5">
        <v>0.942812</v>
      </c>
      <c r="G106" s="6">
        <f t="shared" si="1"/>
        <v>11.47</v>
      </c>
      <c r="H106" s="1"/>
    </row>
    <row r="107" spans="1:8">
      <c r="A107" t="s">
        <v>34</v>
      </c>
      <c r="B107" t="s">
        <v>301</v>
      </c>
      <c r="C107" t="s">
        <v>257</v>
      </c>
      <c r="D107">
        <v>1200</v>
      </c>
      <c r="E107" s="5">
        <v>10.586702</v>
      </c>
      <c r="F107" s="5">
        <v>0.822155</v>
      </c>
      <c r="G107" s="6">
        <f t="shared" si="1"/>
        <v>13.16</v>
      </c>
      <c r="H107" s="1"/>
    </row>
    <row r="108" spans="1:8">
      <c r="A108" t="s">
        <v>34</v>
      </c>
      <c r="B108" t="s">
        <v>301</v>
      </c>
      <c r="C108" t="s">
        <v>258</v>
      </c>
      <c r="D108">
        <v>1200</v>
      </c>
      <c r="E108" s="5">
        <v>10.586702</v>
      </c>
      <c r="F108" s="5">
        <v>0.895136</v>
      </c>
      <c r="G108" s="6">
        <f t="shared" si="1"/>
        <v>12.09</v>
      </c>
      <c r="H108" s="1"/>
    </row>
    <row r="109" spans="1:7">
      <c r="A109" t="s">
        <v>34</v>
      </c>
      <c r="B109" t="s">
        <v>301</v>
      </c>
      <c r="C109" t="s">
        <v>106</v>
      </c>
      <c r="D109">
        <v>1200</v>
      </c>
      <c r="E109" s="5">
        <v>10.586702</v>
      </c>
      <c r="F109" s="5">
        <v>0.853902</v>
      </c>
      <c r="G109" s="6">
        <f t="shared" si="1"/>
        <v>12.67</v>
      </c>
    </row>
    <row r="110" spans="1:8">
      <c r="A110" t="s">
        <v>34</v>
      </c>
      <c r="B110" t="s">
        <v>301</v>
      </c>
      <c r="C110" t="s">
        <v>263</v>
      </c>
      <c r="D110">
        <v>1200</v>
      </c>
      <c r="E110" s="5">
        <v>10.586702</v>
      </c>
      <c r="F110" s="5">
        <v>0.845175</v>
      </c>
      <c r="G110" s="6">
        <f t="shared" si="1"/>
        <v>12.8</v>
      </c>
      <c r="H110" s="1"/>
    </row>
    <row r="111" spans="1:8">
      <c r="A111" t="s">
        <v>302</v>
      </c>
      <c r="B111" t="s">
        <v>280</v>
      </c>
      <c r="C111" t="s">
        <v>281</v>
      </c>
      <c r="D111">
        <v>1200</v>
      </c>
      <c r="E111" s="5">
        <v>3.034768</v>
      </c>
      <c r="F111" s="5">
        <v>0.323795</v>
      </c>
      <c r="G111" s="6">
        <f t="shared" si="1"/>
        <v>12.88</v>
      </c>
      <c r="H111" s="1"/>
    </row>
    <row r="112" spans="1:8">
      <c r="A112" t="s">
        <v>302</v>
      </c>
      <c r="B112" t="s">
        <v>280</v>
      </c>
      <c r="C112" t="s">
        <v>282</v>
      </c>
      <c r="D112">
        <v>1200</v>
      </c>
      <c r="E112" s="5">
        <v>3.034768</v>
      </c>
      <c r="F112" s="5">
        <v>0.338934</v>
      </c>
      <c r="G112" s="6">
        <f t="shared" si="1"/>
        <v>12.3</v>
      </c>
      <c r="H112" s="1"/>
    </row>
    <row r="113" spans="1:8">
      <c r="A113" t="s">
        <v>302</v>
      </c>
      <c r="B113" t="s">
        <v>280</v>
      </c>
      <c r="C113" t="s">
        <v>283</v>
      </c>
      <c r="D113">
        <v>1200</v>
      </c>
      <c r="E113" s="5">
        <v>3.034768</v>
      </c>
      <c r="F113" s="5">
        <v>0.370332</v>
      </c>
      <c r="G113" s="6">
        <f t="shared" si="1"/>
        <v>11.26</v>
      </c>
      <c r="H113" s="1"/>
    </row>
    <row r="114" spans="1:8">
      <c r="A114" t="s">
        <v>302</v>
      </c>
      <c r="B114" t="s">
        <v>280</v>
      </c>
      <c r="C114" t="s">
        <v>30</v>
      </c>
      <c r="D114">
        <v>1200</v>
      </c>
      <c r="E114" s="5">
        <v>3.034768</v>
      </c>
      <c r="F114" s="5">
        <v>0.3257</v>
      </c>
      <c r="G114" s="6">
        <f t="shared" si="1"/>
        <v>12.8</v>
      </c>
      <c r="H114" s="1"/>
    </row>
    <row r="115" spans="1:8">
      <c r="A115" t="s">
        <v>302</v>
      </c>
      <c r="B115" t="s">
        <v>280</v>
      </c>
      <c r="C115" t="s">
        <v>53</v>
      </c>
      <c r="D115">
        <v>1200</v>
      </c>
      <c r="E115" s="5">
        <v>2.971485</v>
      </c>
      <c r="F115" s="5">
        <v>0.612519</v>
      </c>
      <c r="G115" s="6">
        <f t="shared" si="1"/>
        <v>6.72</v>
      </c>
      <c r="H115" s="1"/>
    </row>
    <row r="116" spans="1:8">
      <c r="A116" t="s">
        <v>302</v>
      </c>
      <c r="B116" t="s">
        <v>280</v>
      </c>
      <c r="C116" t="s">
        <v>41</v>
      </c>
      <c r="D116">
        <v>1200</v>
      </c>
      <c r="E116" s="5">
        <v>2.971485</v>
      </c>
      <c r="F116" s="5">
        <v>0.629585</v>
      </c>
      <c r="G116" s="6">
        <f t="shared" si="1"/>
        <v>6.54</v>
      </c>
      <c r="H116" s="1"/>
    </row>
    <row r="117" spans="1:8">
      <c r="A117" t="s">
        <v>302</v>
      </c>
      <c r="B117" t="s">
        <v>280</v>
      </c>
      <c r="C117" t="s">
        <v>36</v>
      </c>
      <c r="D117">
        <v>1200</v>
      </c>
      <c r="E117" s="5">
        <v>2.971485</v>
      </c>
      <c r="F117" s="5">
        <v>0.536154</v>
      </c>
      <c r="G117" s="6">
        <f t="shared" si="1"/>
        <v>7.68</v>
      </c>
      <c r="H117" s="1"/>
    </row>
    <row r="118" spans="1:8">
      <c r="A118" t="s">
        <v>302</v>
      </c>
      <c r="B118" t="s">
        <v>280</v>
      </c>
      <c r="C118" t="s">
        <v>284</v>
      </c>
      <c r="D118">
        <v>1200</v>
      </c>
      <c r="E118" s="5">
        <v>3.034768</v>
      </c>
      <c r="F118" s="5">
        <v>0.389385</v>
      </c>
      <c r="G118" s="6">
        <f t="shared" si="1"/>
        <v>10.71</v>
      </c>
      <c r="H118" s="1"/>
    </row>
    <row r="119" spans="1:8">
      <c r="A119" t="s">
        <v>302</v>
      </c>
      <c r="B119" t="s">
        <v>280</v>
      </c>
      <c r="C119" t="s">
        <v>74</v>
      </c>
      <c r="D119">
        <v>1200</v>
      </c>
      <c r="E119" s="5">
        <v>3.034768</v>
      </c>
      <c r="F119" s="5">
        <v>0.424913</v>
      </c>
      <c r="G119" s="6">
        <f t="shared" si="1"/>
        <v>9.81</v>
      </c>
      <c r="H119" s="1"/>
    </row>
    <row r="120" spans="1:8">
      <c r="A120" t="s">
        <v>302</v>
      </c>
      <c r="B120" t="s">
        <v>280</v>
      </c>
      <c r="C120" t="s">
        <v>27</v>
      </c>
      <c r="D120">
        <v>1200</v>
      </c>
      <c r="E120" s="5">
        <v>3.034768</v>
      </c>
      <c r="F120" s="5">
        <v>0.387872</v>
      </c>
      <c r="G120" s="6">
        <f t="shared" si="1"/>
        <v>10.75</v>
      </c>
      <c r="H120" s="1"/>
    </row>
    <row r="121" spans="1:8">
      <c r="A121" t="s">
        <v>302</v>
      </c>
      <c r="B121" t="s">
        <v>280</v>
      </c>
      <c r="C121" t="s">
        <v>20</v>
      </c>
      <c r="D121">
        <v>1200</v>
      </c>
      <c r="E121" s="5">
        <v>3.034768</v>
      </c>
      <c r="F121" s="5">
        <v>0.405651</v>
      </c>
      <c r="G121" s="6">
        <f t="shared" si="1"/>
        <v>10.28</v>
      </c>
      <c r="H121" s="1"/>
    </row>
    <row r="122" spans="1:8">
      <c r="A122" t="s">
        <v>302</v>
      </c>
      <c r="B122" t="s">
        <v>280</v>
      </c>
      <c r="C122" t="s">
        <v>50</v>
      </c>
      <c r="D122">
        <v>1200</v>
      </c>
      <c r="E122" s="5">
        <v>3.034768</v>
      </c>
      <c r="F122" s="5">
        <v>0.5224</v>
      </c>
      <c r="G122" s="6">
        <f t="shared" si="1"/>
        <v>7.98</v>
      </c>
      <c r="H122" s="1"/>
    </row>
    <row r="123" spans="1:8">
      <c r="A123" t="s">
        <v>302</v>
      </c>
      <c r="B123" t="s">
        <v>280</v>
      </c>
      <c r="C123" t="s">
        <v>285</v>
      </c>
      <c r="D123">
        <v>1200</v>
      </c>
      <c r="E123" s="5">
        <v>3.034768</v>
      </c>
      <c r="F123" s="5">
        <v>0.468473</v>
      </c>
      <c r="G123" s="6">
        <f t="shared" si="1"/>
        <v>8.9</v>
      </c>
      <c r="H123" s="1"/>
    </row>
    <row r="124" spans="1:8">
      <c r="A124" t="s">
        <v>302</v>
      </c>
      <c r="B124" t="s">
        <v>280</v>
      </c>
      <c r="C124" t="s">
        <v>286</v>
      </c>
      <c r="D124">
        <v>1200</v>
      </c>
      <c r="E124" s="5">
        <v>3.034768</v>
      </c>
      <c r="F124" s="5">
        <v>0.449047</v>
      </c>
      <c r="G124" s="6">
        <f t="shared" si="1"/>
        <v>9.29</v>
      </c>
      <c r="H124" s="1"/>
    </row>
    <row r="125" spans="1:8">
      <c r="A125" t="s">
        <v>302</v>
      </c>
      <c r="B125" t="s">
        <v>280</v>
      </c>
      <c r="C125" t="s">
        <v>287</v>
      </c>
      <c r="D125">
        <v>1200</v>
      </c>
      <c r="E125" s="5">
        <v>3.034768</v>
      </c>
      <c r="F125" s="5">
        <v>0.35006</v>
      </c>
      <c r="G125" s="6">
        <f t="shared" si="1"/>
        <v>11.91</v>
      </c>
      <c r="H125" s="1"/>
    </row>
    <row r="126" spans="1:8">
      <c r="A126" t="s">
        <v>302</v>
      </c>
      <c r="B126" t="s">
        <v>280</v>
      </c>
      <c r="C126" t="s">
        <v>23</v>
      </c>
      <c r="D126">
        <v>1200</v>
      </c>
      <c r="E126" s="5">
        <v>3.034768</v>
      </c>
      <c r="F126" s="5">
        <v>0.38817</v>
      </c>
      <c r="G126" s="6">
        <f t="shared" si="1"/>
        <v>10.74</v>
      </c>
      <c r="H126" s="1"/>
    </row>
    <row r="127" spans="1:7">
      <c r="A127" t="s">
        <v>302</v>
      </c>
      <c r="B127" t="s">
        <v>280</v>
      </c>
      <c r="C127" t="s">
        <v>150</v>
      </c>
      <c r="D127">
        <v>1200</v>
      </c>
      <c r="E127" s="5">
        <v>2.971485</v>
      </c>
      <c r="F127" s="5">
        <v>0.869166</v>
      </c>
      <c r="G127" s="6">
        <f t="shared" si="1"/>
        <v>4.74</v>
      </c>
    </row>
    <row r="128" spans="1:7">
      <c r="A128" t="s">
        <v>302</v>
      </c>
      <c r="B128" t="s">
        <v>280</v>
      </c>
      <c r="C128" t="s">
        <v>123</v>
      </c>
      <c r="D128">
        <v>1200</v>
      </c>
      <c r="E128" s="5">
        <v>2.971485</v>
      </c>
      <c r="F128" s="5">
        <v>0.876673</v>
      </c>
      <c r="G128" s="6">
        <f t="shared" si="1"/>
        <v>4.7</v>
      </c>
    </row>
    <row r="129" spans="1:7">
      <c r="A129" t="s">
        <v>302</v>
      </c>
      <c r="B129" t="s">
        <v>280</v>
      </c>
      <c r="C129" t="s">
        <v>46</v>
      </c>
      <c r="D129">
        <v>1200</v>
      </c>
      <c r="E129" s="5">
        <v>2.971485</v>
      </c>
      <c r="F129" s="5">
        <v>0.579587</v>
      </c>
      <c r="G129" s="6">
        <f t="shared" si="1"/>
        <v>7.1</v>
      </c>
    </row>
    <row r="130" spans="1:7">
      <c r="A130" t="s">
        <v>302</v>
      </c>
      <c r="B130" t="s">
        <v>280</v>
      </c>
      <c r="C130" t="s">
        <v>56</v>
      </c>
      <c r="D130">
        <v>1200</v>
      </c>
      <c r="E130" s="5">
        <v>2.971485</v>
      </c>
      <c r="F130" s="5">
        <v>0.575747</v>
      </c>
      <c r="G130" s="6">
        <f t="shared" si="1"/>
        <v>7.15</v>
      </c>
    </row>
    <row r="131" spans="1:8">
      <c r="A131" t="s">
        <v>302</v>
      </c>
      <c r="B131" t="s">
        <v>280</v>
      </c>
      <c r="C131" t="s">
        <v>288</v>
      </c>
      <c r="D131">
        <v>1200</v>
      </c>
      <c r="E131" s="5">
        <v>2.971485</v>
      </c>
      <c r="F131" s="5">
        <v>0.551654</v>
      </c>
      <c r="G131" s="6">
        <f t="shared" ref="G131:G197" si="2">IF(D131&gt;0,CEILING(0.88*(E131-LN(LN(6/5)))/F131,0.01),"")</f>
        <v>7.46</v>
      </c>
      <c r="H131" s="1"/>
    </row>
    <row r="132" spans="1:7">
      <c r="A132" t="s">
        <v>302</v>
      </c>
      <c r="B132" t="s">
        <v>280</v>
      </c>
      <c r="C132" t="s">
        <v>39</v>
      </c>
      <c r="D132">
        <v>1200</v>
      </c>
      <c r="E132" s="5">
        <v>2.971485</v>
      </c>
      <c r="F132" s="5">
        <v>0.420431</v>
      </c>
      <c r="G132" s="6">
        <f t="shared" si="2"/>
        <v>9.79</v>
      </c>
    </row>
    <row r="133" spans="1:8">
      <c r="A133" t="s">
        <v>302</v>
      </c>
      <c r="B133" t="s">
        <v>280</v>
      </c>
      <c r="C133" t="s">
        <v>289</v>
      </c>
      <c r="D133">
        <v>1200</v>
      </c>
      <c r="E133" s="5">
        <v>3.034768</v>
      </c>
      <c r="F133" s="5">
        <v>0.449047</v>
      </c>
      <c r="G133" s="6">
        <f t="shared" si="2"/>
        <v>9.29</v>
      </c>
      <c r="H133" s="1"/>
    </row>
    <row r="134" spans="1:8">
      <c r="A134" t="s">
        <v>302</v>
      </c>
      <c r="B134" t="s">
        <v>280</v>
      </c>
      <c r="C134" t="s">
        <v>290</v>
      </c>
      <c r="D134">
        <v>1200</v>
      </c>
      <c r="E134" s="5">
        <v>3.034768</v>
      </c>
      <c r="F134" s="5">
        <v>0.507405</v>
      </c>
      <c r="G134" s="6">
        <f t="shared" si="2"/>
        <v>8.22</v>
      </c>
      <c r="H134" s="1"/>
    </row>
    <row r="135" spans="1:8">
      <c r="A135" t="s">
        <v>302</v>
      </c>
      <c r="B135" t="s">
        <v>280</v>
      </c>
      <c r="C135" t="s">
        <v>291</v>
      </c>
      <c r="D135">
        <v>1200</v>
      </c>
      <c r="E135" s="5">
        <v>3.034768</v>
      </c>
      <c r="F135" s="5">
        <v>0.428623</v>
      </c>
      <c r="G135" s="6">
        <f t="shared" si="2"/>
        <v>9.73</v>
      </c>
      <c r="H135" s="1"/>
    </row>
    <row r="136" spans="1:8">
      <c r="A136" t="s">
        <v>302</v>
      </c>
      <c r="B136" t="s">
        <v>280</v>
      </c>
      <c r="C136" t="s">
        <v>292</v>
      </c>
      <c r="D136">
        <v>1200</v>
      </c>
      <c r="E136" s="5">
        <v>3.034768</v>
      </c>
      <c r="F136" s="5">
        <v>0.423253</v>
      </c>
      <c r="G136" s="6">
        <f t="shared" si="2"/>
        <v>9.85</v>
      </c>
      <c r="H136" s="1"/>
    </row>
    <row r="137" spans="1:8">
      <c r="A137" t="s">
        <v>302</v>
      </c>
      <c r="B137" t="s">
        <v>293</v>
      </c>
      <c r="C137" t="s">
        <v>281</v>
      </c>
      <c r="D137">
        <v>1200</v>
      </c>
      <c r="E137" s="5">
        <v>2.761119</v>
      </c>
      <c r="F137" s="5">
        <v>0.105908</v>
      </c>
      <c r="G137" s="6">
        <f t="shared" si="2"/>
        <v>37.09</v>
      </c>
      <c r="H137" s="1"/>
    </row>
    <row r="138" spans="1:8">
      <c r="A138" t="s">
        <v>302</v>
      </c>
      <c r="B138" t="s">
        <v>293</v>
      </c>
      <c r="C138" t="s">
        <v>282</v>
      </c>
      <c r="D138">
        <v>1200</v>
      </c>
      <c r="E138" s="5">
        <v>2.761119</v>
      </c>
      <c r="F138" s="5">
        <v>0.101038</v>
      </c>
      <c r="G138" s="6">
        <f t="shared" si="2"/>
        <v>38.88</v>
      </c>
      <c r="H138" s="1"/>
    </row>
    <row r="139" spans="1:8">
      <c r="A139" t="s">
        <v>302</v>
      </c>
      <c r="B139" t="s">
        <v>293</v>
      </c>
      <c r="C139" t="s">
        <v>283</v>
      </c>
      <c r="D139">
        <v>1200</v>
      </c>
      <c r="E139" s="5">
        <v>2.761119</v>
      </c>
      <c r="F139" s="5">
        <v>0.138741</v>
      </c>
      <c r="G139" s="6">
        <f t="shared" si="2"/>
        <v>28.31</v>
      </c>
      <c r="H139" s="1"/>
    </row>
    <row r="140" spans="1:8">
      <c r="A140" t="s">
        <v>302</v>
      </c>
      <c r="B140" t="s">
        <v>293</v>
      </c>
      <c r="C140" t="s">
        <v>53</v>
      </c>
      <c r="D140">
        <v>1200</v>
      </c>
      <c r="E140" s="5">
        <v>2.53985</v>
      </c>
      <c r="F140" s="5">
        <v>0.332657</v>
      </c>
      <c r="G140" s="6">
        <f t="shared" si="2"/>
        <v>11.23</v>
      </c>
      <c r="H140" s="1"/>
    </row>
    <row r="141" spans="1:7">
      <c r="A141" t="s">
        <v>302</v>
      </c>
      <c r="B141" t="s">
        <v>293</v>
      </c>
      <c r="C141" t="s">
        <v>41</v>
      </c>
      <c r="D141">
        <v>1200</v>
      </c>
      <c r="E141" s="5">
        <v>2.53985</v>
      </c>
      <c r="F141" s="5">
        <v>0.271415</v>
      </c>
      <c r="G141" s="6">
        <f t="shared" si="2"/>
        <v>13.76</v>
      </c>
    </row>
    <row r="142" spans="1:8">
      <c r="A142" t="s">
        <v>302</v>
      </c>
      <c r="B142" t="s">
        <v>293</v>
      </c>
      <c r="C142" t="s">
        <v>36</v>
      </c>
      <c r="D142">
        <v>1200</v>
      </c>
      <c r="E142" s="5">
        <v>2.53985</v>
      </c>
      <c r="F142" s="5">
        <v>0.185951</v>
      </c>
      <c r="G142" s="6">
        <f t="shared" si="2"/>
        <v>20.08</v>
      </c>
      <c r="H142" s="1"/>
    </row>
    <row r="143" spans="1:7">
      <c r="A143" t="s">
        <v>302</v>
      </c>
      <c r="B143" t="s">
        <v>293</v>
      </c>
      <c r="C143" t="s">
        <v>284</v>
      </c>
      <c r="D143">
        <v>1200</v>
      </c>
      <c r="E143" s="5">
        <v>2.761119</v>
      </c>
      <c r="F143" s="5">
        <v>0.147607</v>
      </c>
      <c r="G143" s="6">
        <f t="shared" si="2"/>
        <v>26.61</v>
      </c>
    </row>
    <row r="144" spans="1:8">
      <c r="A144" t="s">
        <v>302</v>
      </c>
      <c r="B144" t="s">
        <v>293</v>
      </c>
      <c r="C144" t="s">
        <v>74</v>
      </c>
      <c r="D144">
        <v>1200</v>
      </c>
      <c r="E144" s="5">
        <v>2.761119</v>
      </c>
      <c r="F144" s="5">
        <v>0.162916</v>
      </c>
      <c r="G144" s="6">
        <f t="shared" si="2"/>
        <v>24.11</v>
      </c>
      <c r="H144" s="1"/>
    </row>
    <row r="145" spans="1:8">
      <c r="A145" t="s">
        <v>302</v>
      </c>
      <c r="B145" t="s">
        <v>293</v>
      </c>
      <c r="C145" t="s">
        <v>27</v>
      </c>
      <c r="D145">
        <v>1200</v>
      </c>
      <c r="E145" s="5">
        <v>2.761119</v>
      </c>
      <c r="F145" s="5">
        <v>0.130352</v>
      </c>
      <c r="G145" s="6">
        <f t="shared" si="2"/>
        <v>30.14</v>
      </c>
      <c r="H145" s="1"/>
    </row>
    <row r="146" spans="1:8">
      <c r="A146" t="s">
        <v>302</v>
      </c>
      <c r="B146" t="s">
        <v>293</v>
      </c>
      <c r="C146" t="s">
        <v>20</v>
      </c>
      <c r="D146">
        <v>1200</v>
      </c>
      <c r="E146" s="5">
        <v>2.761119</v>
      </c>
      <c r="F146" s="5">
        <v>0.117041</v>
      </c>
      <c r="G146" s="6">
        <f t="shared" si="2"/>
        <v>33.56</v>
      </c>
      <c r="H146" s="1"/>
    </row>
    <row r="147" spans="1:8">
      <c r="A147" t="s">
        <v>302</v>
      </c>
      <c r="B147" t="s">
        <v>293</v>
      </c>
      <c r="C147" t="s">
        <v>50</v>
      </c>
      <c r="D147">
        <v>1200</v>
      </c>
      <c r="E147" s="5">
        <v>2.761119</v>
      </c>
      <c r="F147" s="5">
        <v>0.18147</v>
      </c>
      <c r="G147" s="6">
        <f t="shared" si="2"/>
        <v>21.65</v>
      </c>
      <c r="H147" s="1"/>
    </row>
    <row r="148" spans="1:8">
      <c r="A148" t="s">
        <v>302</v>
      </c>
      <c r="B148" t="s">
        <v>293</v>
      </c>
      <c r="C148" t="s">
        <v>285</v>
      </c>
      <c r="D148">
        <v>1200</v>
      </c>
      <c r="E148" s="5">
        <v>2.761119</v>
      </c>
      <c r="F148" s="5">
        <v>0.130295</v>
      </c>
      <c r="G148" s="6">
        <f t="shared" si="2"/>
        <v>30.15</v>
      </c>
      <c r="H148" s="1"/>
    </row>
    <row r="149" spans="1:8">
      <c r="A149" t="s">
        <v>302</v>
      </c>
      <c r="B149" t="s">
        <v>293</v>
      </c>
      <c r="C149" t="s">
        <v>286</v>
      </c>
      <c r="D149">
        <v>1200</v>
      </c>
      <c r="E149" s="5">
        <v>2.761119</v>
      </c>
      <c r="F149" s="5">
        <v>0.140647</v>
      </c>
      <c r="G149" s="6">
        <f t="shared" si="2"/>
        <v>27.93</v>
      </c>
      <c r="H149" s="1"/>
    </row>
    <row r="150" spans="1:8">
      <c r="A150" t="s">
        <v>302</v>
      </c>
      <c r="B150" t="s">
        <v>293</v>
      </c>
      <c r="C150" t="s">
        <v>287</v>
      </c>
      <c r="D150">
        <v>1200</v>
      </c>
      <c r="E150" s="5">
        <v>2.761119</v>
      </c>
      <c r="F150" s="5">
        <v>0.107346</v>
      </c>
      <c r="G150" s="6">
        <f t="shared" si="2"/>
        <v>36.59</v>
      </c>
      <c r="H150" s="1"/>
    </row>
    <row r="151" spans="1:8">
      <c r="A151" t="s">
        <v>302</v>
      </c>
      <c r="B151" t="s">
        <v>293</v>
      </c>
      <c r="C151" t="s">
        <v>23</v>
      </c>
      <c r="D151">
        <v>1200</v>
      </c>
      <c r="E151" s="5">
        <v>2.761119</v>
      </c>
      <c r="F151" s="5">
        <v>0.122071</v>
      </c>
      <c r="G151" s="6">
        <f t="shared" si="2"/>
        <v>32.18</v>
      </c>
      <c r="H151" s="1"/>
    </row>
    <row r="152" spans="1:7">
      <c r="A152" t="s">
        <v>302</v>
      </c>
      <c r="B152" t="s">
        <v>293</v>
      </c>
      <c r="C152" t="s">
        <v>294</v>
      </c>
      <c r="D152">
        <v>1200</v>
      </c>
      <c r="E152" s="5">
        <v>2.53985</v>
      </c>
      <c r="F152" s="5">
        <v>0.281324</v>
      </c>
      <c r="G152" s="6">
        <f t="shared" si="2"/>
        <v>13.27</v>
      </c>
    </row>
    <row r="153" spans="1:8">
      <c r="A153" t="s">
        <v>302</v>
      </c>
      <c r="B153" t="s">
        <v>293</v>
      </c>
      <c r="C153" t="s">
        <v>150</v>
      </c>
      <c r="D153">
        <v>1200</v>
      </c>
      <c r="E153" s="5">
        <v>2.53985</v>
      </c>
      <c r="F153" s="5">
        <v>0.274047</v>
      </c>
      <c r="G153" s="6">
        <f t="shared" si="2"/>
        <v>13.63</v>
      </c>
      <c r="H153" s="1"/>
    </row>
    <row r="154" spans="1:8">
      <c r="A154" t="s">
        <v>302</v>
      </c>
      <c r="B154" t="s">
        <v>293</v>
      </c>
      <c r="C154" t="s">
        <v>123</v>
      </c>
      <c r="D154">
        <v>1200</v>
      </c>
      <c r="E154" s="5">
        <v>2.53985</v>
      </c>
      <c r="F154" s="5">
        <v>0.306066</v>
      </c>
      <c r="G154" s="6">
        <f t="shared" si="2"/>
        <v>12.2</v>
      </c>
      <c r="H154" s="1"/>
    </row>
    <row r="155" spans="1:8">
      <c r="A155" t="s">
        <v>302</v>
      </c>
      <c r="B155" t="s">
        <v>293</v>
      </c>
      <c r="C155" t="s">
        <v>46</v>
      </c>
      <c r="D155">
        <v>1200</v>
      </c>
      <c r="E155" s="5">
        <v>2.53985</v>
      </c>
      <c r="F155" s="5">
        <v>0.222088</v>
      </c>
      <c r="G155" s="6">
        <f t="shared" si="2"/>
        <v>16.81</v>
      </c>
      <c r="H155" s="1"/>
    </row>
    <row r="156" spans="1:8">
      <c r="A156" t="s">
        <v>302</v>
      </c>
      <c r="B156" t="s">
        <v>293</v>
      </c>
      <c r="C156" t="s">
        <v>56</v>
      </c>
      <c r="D156">
        <v>1200</v>
      </c>
      <c r="E156" s="5">
        <v>2.53985</v>
      </c>
      <c r="F156" s="5">
        <v>0.161405</v>
      </c>
      <c r="G156" s="6">
        <f t="shared" si="2"/>
        <v>23.13</v>
      </c>
      <c r="H156" s="1"/>
    </row>
    <row r="157" spans="1:8">
      <c r="A157" t="s">
        <v>302</v>
      </c>
      <c r="B157" t="s">
        <v>293</v>
      </c>
      <c r="C157" t="s">
        <v>288</v>
      </c>
      <c r="D157">
        <v>1200</v>
      </c>
      <c r="E157" s="5">
        <v>2.53985</v>
      </c>
      <c r="F157" s="5">
        <v>0.177061</v>
      </c>
      <c r="G157" s="6">
        <f t="shared" si="2"/>
        <v>21.09</v>
      </c>
      <c r="H157" s="1"/>
    </row>
    <row r="158" spans="1:8">
      <c r="A158" t="s">
        <v>302</v>
      </c>
      <c r="B158" t="s">
        <v>293</v>
      </c>
      <c r="C158" t="s">
        <v>39</v>
      </c>
      <c r="D158">
        <v>1200</v>
      </c>
      <c r="E158" s="5">
        <v>2.53985</v>
      </c>
      <c r="F158" s="5">
        <v>0.127204</v>
      </c>
      <c r="G158" s="6">
        <f t="shared" si="2"/>
        <v>29.35</v>
      </c>
      <c r="H158" s="1"/>
    </row>
    <row r="159" spans="1:8">
      <c r="A159" t="s">
        <v>302</v>
      </c>
      <c r="B159" t="s">
        <v>293</v>
      </c>
      <c r="C159" t="s">
        <v>289</v>
      </c>
      <c r="D159">
        <v>1200</v>
      </c>
      <c r="E159" s="5">
        <v>2.761119</v>
      </c>
      <c r="F159" s="5">
        <v>0.140647</v>
      </c>
      <c r="G159" s="6">
        <f t="shared" si="2"/>
        <v>27.93</v>
      </c>
      <c r="H159" s="1"/>
    </row>
    <row r="160" spans="1:7">
      <c r="A160" t="s">
        <v>302</v>
      </c>
      <c r="B160" t="s">
        <v>293</v>
      </c>
      <c r="C160" t="s">
        <v>290</v>
      </c>
      <c r="D160">
        <v>1200</v>
      </c>
      <c r="E160" s="5">
        <v>2.761119</v>
      </c>
      <c r="F160" s="5">
        <v>0.156678</v>
      </c>
      <c r="G160" s="6">
        <f t="shared" si="2"/>
        <v>25.07</v>
      </c>
    </row>
    <row r="161" spans="1:8">
      <c r="A161" t="s">
        <v>302</v>
      </c>
      <c r="B161" t="s">
        <v>293</v>
      </c>
      <c r="C161" t="s">
        <v>291</v>
      </c>
      <c r="D161">
        <v>1200</v>
      </c>
      <c r="E161" s="5">
        <v>2.761119</v>
      </c>
      <c r="F161" s="5">
        <v>0.140647</v>
      </c>
      <c r="G161" s="6">
        <f t="shared" si="2"/>
        <v>27.93</v>
      </c>
      <c r="H161" s="1"/>
    </row>
    <row r="162" spans="1:8">
      <c r="A162" t="s">
        <v>302</v>
      </c>
      <c r="B162" t="s">
        <v>293</v>
      </c>
      <c r="C162" t="s">
        <v>292</v>
      </c>
      <c r="D162">
        <v>1200</v>
      </c>
      <c r="E162" s="5">
        <v>2.761119</v>
      </c>
      <c r="F162" s="5">
        <v>0.112303</v>
      </c>
      <c r="G162" s="6">
        <f t="shared" si="2"/>
        <v>34.98</v>
      </c>
      <c r="H162" s="1"/>
    </row>
    <row r="163" spans="1:8">
      <c r="A163" t="s">
        <v>302</v>
      </c>
      <c r="B163" t="s">
        <v>295</v>
      </c>
      <c r="C163" t="s">
        <v>281</v>
      </c>
      <c r="D163">
        <v>1200</v>
      </c>
      <c r="E163" s="5">
        <v>2.380535</v>
      </c>
      <c r="F163" s="5">
        <v>0.150551</v>
      </c>
      <c r="G163" s="6">
        <f t="shared" si="2"/>
        <v>23.87</v>
      </c>
      <c r="H163" s="1"/>
    </row>
    <row r="164" spans="1:8">
      <c r="A164" t="s">
        <v>302</v>
      </c>
      <c r="B164" t="s">
        <v>295</v>
      </c>
      <c r="C164" t="s">
        <v>282</v>
      </c>
      <c r="D164">
        <v>1200</v>
      </c>
      <c r="E164" s="5">
        <v>2.380535</v>
      </c>
      <c r="F164" s="5">
        <v>0.090998</v>
      </c>
      <c r="G164" s="6">
        <f t="shared" si="2"/>
        <v>39.49</v>
      </c>
      <c r="H164" s="1"/>
    </row>
    <row r="165" spans="1:8">
      <c r="A165" t="s">
        <v>302</v>
      </c>
      <c r="B165" t="s">
        <v>295</v>
      </c>
      <c r="C165" t="s">
        <v>283</v>
      </c>
      <c r="D165">
        <v>1200</v>
      </c>
      <c r="E165" s="5">
        <v>2.380535</v>
      </c>
      <c r="F165" s="5">
        <v>0.094278</v>
      </c>
      <c r="G165" s="6">
        <f t="shared" si="2"/>
        <v>38.11</v>
      </c>
      <c r="H165" s="1"/>
    </row>
    <row r="166" spans="1:8">
      <c r="A166" t="s">
        <v>302</v>
      </c>
      <c r="B166" t="s">
        <v>295</v>
      </c>
      <c r="C166" t="s">
        <v>41</v>
      </c>
      <c r="D166">
        <v>1200</v>
      </c>
      <c r="E166" s="5">
        <v>2.735018</v>
      </c>
      <c r="F166" s="5">
        <v>0.298552</v>
      </c>
      <c r="G166" s="6">
        <f t="shared" si="2"/>
        <v>13.08</v>
      </c>
      <c r="H166" s="1"/>
    </row>
    <row r="167" spans="1:8">
      <c r="A167" t="s">
        <v>302</v>
      </c>
      <c r="B167" t="s">
        <v>295</v>
      </c>
      <c r="C167" t="s">
        <v>36</v>
      </c>
      <c r="D167">
        <v>1200</v>
      </c>
      <c r="E167" s="5">
        <v>2.735018</v>
      </c>
      <c r="F167" s="5">
        <v>0.211</v>
      </c>
      <c r="G167" s="6">
        <f t="shared" si="2"/>
        <v>18.51</v>
      </c>
      <c r="H167" s="1"/>
    </row>
    <row r="168" spans="1:8">
      <c r="A168" t="s">
        <v>302</v>
      </c>
      <c r="B168" t="s">
        <v>295</v>
      </c>
      <c r="C168" t="s">
        <v>284</v>
      </c>
      <c r="D168">
        <v>1200</v>
      </c>
      <c r="E168" s="5">
        <v>2.380535</v>
      </c>
      <c r="F168" s="5">
        <v>0.155645</v>
      </c>
      <c r="G168" s="6">
        <f t="shared" si="2"/>
        <v>23.09</v>
      </c>
      <c r="H168" s="1"/>
    </row>
    <row r="169" spans="1:8">
      <c r="A169" t="s">
        <v>302</v>
      </c>
      <c r="B169" t="s">
        <v>295</v>
      </c>
      <c r="C169" t="s">
        <v>74</v>
      </c>
      <c r="D169">
        <v>1200</v>
      </c>
      <c r="E169" s="5">
        <v>2.380535</v>
      </c>
      <c r="F169" s="5">
        <v>0.140936</v>
      </c>
      <c r="G169" s="6">
        <f t="shared" si="2"/>
        <v>25.5</v>
      </c>
      <c r="H169" s="1"/>
    </row>
    <row r="170" spans="1:7">
      <c r="A170" t="s">
        <v>302</v>
      </c>
      <c r="B170" t="s">
        <v>295</v>
      </c>
      <c r="C170" t="s">
        <v>27</v>
      </c>
      <c r="D170">
        <v>1200</v>
      </c>
      <c r="E170" s="5">
        <v>2.380535</v>
      </c>
      <c r="F170" s="5">
        <v>0.133155</v>
      </c>
      <c r="G170" s="6">
        <f t="shared" si="2"/>
        <v>26.99</v>
      </c>
    </row>
    <row r="171" spans="1:8">
      <c r="A171" t="s">
        <v>302</v>
      </c>
      <c r="B171" t="s">
        <v>295</v>
      </c>
      <c r="C171" t="s">
        <v>20</v>
      </c>
      <c r="D171">
        <v>1200</v>
      </c>
      <c r="E171" s="5">
        <v>2.380535</v>
      </c>
      <c r="F171" s="5">
        <v>0.129546</v>
      </c>
      <c r="G171" s="6">
        <f t="shared" si="2"/>
        <v>27.74</v>
      </c>
      <c r="H171" s="1"/>
    </row>
    <row r="172" spans="1:8">
      <c r="A172" t="s">
        <v>302</v>
      </c>
      <c r="B172" t="s">
        <v>295</v>
      </c>
      <c r="C172" t="s">
        <v>50</v>
      </c>
      <c r="D172">
        <v>1200</v>
      </c>
      <c r="E172" s="5">
        <v>2.380535</v>
      </c>
      <c r="F172" s="5">
        <v>0.169122</v>
      </c>
      <c r="G172" s="6">
        <f t="shared" si="2"/>
        <v>21.25</v>
      </c>
      <c r="H172" s="1"/>
    </row>
    <row r="173" spans="1:7">
      <c r="A173" t="s">
        <v>302</v>
      </c>
      <c r="B173" t="s">
        <v>295</v>
      </c>
      <c r="C173" t="s">
        <v>285</v>
      </c>
      <c r="D173">
        <v>1200</v>
      </c>
      <c r="E173" s="5">
        <v>2.380535</v>
      </c>
      <c r="F173" s="5">
        <v>0.155615</v>
      </c>
      <c r="G173" s="6">
        <f t="shared" si="2"/>
        <v>23.09</v>
      </c>
    </row>
    <row r="174" spans="1:8">
      <c r="A174" t="s">
        <v>302</v>
      </c>
      <c r="B174" t="s">
        <v>295</v>
      </c>
      <c r="C174" t="s">
        <v>286</v>
      </c>
      <c r="D174">
        <v>1200</v>
      </c>
      <c r="E174" s="5">
        <v>2.380535</v>
      </c>
      <c r="F174" s="5">
        <v>0.129676</v>
      </c>
      <c r="G174" s="6">
        <f t="shared" si="2"/>
        <v>27.71</v>
      </c>
      <c r="H174" s="1"/>
    </row>
    <row r="175" spans="1:8">
      <c r="A175" t="s">
        <v>302</v>
      </c>
      <c r="B175" t="s">
        <v>295</v>
      </c>
      <c r="C175" t="s">
        <v>287</v>
      </c>
      <c r="D175">
        <v>1200</v>
      </c>
      <c r="E175" s="5">
        <v>2.380535</v>
      </c>
      <c r="F175" s="5">
        <v>0.100683</v>
      </c>
      <c r="G175" s="6">
        <f t="shared" si="2"/>
        <v>35.69</v>
      </c>
      <c r="H175" s="1"/>
    </row>
    <row r="176" spans="1:7">
      <c r="A176" t="s">
        <v>302</v>
      </c>
      <c r="B176" t="s">
        <v>295</v>
      </c>
      <c r="C176" t="s">
        <v>23</v>
      </c>
      <c r="D176">
        <v>1200</v>
      </c>
      <c r="E176" s="5">
        <v>2.380535</v>
      </c>
      <c r="F176" s="5">
        <v>0.092639</v>
      </c>
      <c r="G176" s="6">
        <f t="shared" si="2"/>
        <v>38.79</v>
      </c>
    </row>
    <row r="177" spans="1:8">
      <c r="A177" t="s">
        <v>302</v>
      </c>
      <c r="B177" t="s">
        <v>295</v>
      </c>
      <c r="C177" t="s">
        <v>150</v>
      </c>
      <c r="D177">
        <v>1200</v>
      </c>
      <c r="E177" s="5">
        <v>2.735018</v>
      </c>
      <c r="F177" s="5">
        <v>0.361128</v>
      </c>
      <c r="G177" s="6">
        <f t="shared" si="2"/>
        <v>10.82</v>
      </c>
      <c r="H177" s="1"/>
    </row>
    <row r="178" spans="1:8">
      <c r="A178" t="s">
        <v>302</v>
      </c>
      <c r="B178" t="s">
        <v>295</v>
      </c>
      <c r="C178" t="s">
        <v>123</v>
      </c>
      <c r="D178">
        <v>1200</v>
      </c>
      <c r="E178" s="5">
        <v>2.735018</v>
      </c>
      <c r="F178" s="5">
        <v>0.355152</v>
      </c>
      <c r="G178" s="6">
        <f t="shared" si="2"/>
        <v>11</v>
      </c>
      <c r="H178" s="1"/>
    </row>
    <row r="179" spans="1:8">
      <c r="A179" t="s">
        <v>302</v>
      </c>
      <c r="B179" t="s">
        <v>295</v>
      </c>
      <c r="C179" t="s">
        <v>46</v>
      </c>
      <c r="D179">
        <v>1200</v>
      </c>
      <c r="E179" s="5">
        <v>2.735018</v>
      </c>
      <c r="F179" s="5">
        <v>0.230145</v>
      </c>
      <c r="G179" s="6">
        <f t="shared" si="2"/>
        <v>16.97</v>
      </c>
      <c r="H179" s="1"/>
    </row>
    <row r="180" spans="1:8">
      <c r="A180" t="s">
        <v>302</v>
      </c>
      <c r="B180" t="s">
        <v>295</v>
      </c>
      <c r="C180" t="s">
        <v>56</v>
      </c>
      <c r="D180">
        <v>1200</v>
      </c>
      <c r="E180" s="5">
        <v>2.735018</v>
      </c>
      <c r="F180" s="5">
        <v>0.222493</v>
      </c>
      <c r="G180" s="6">
        <f t="shared" si="2"/>
        <v>17.55</v>
      </c>
      <c r="H180" s="1"/>
    </row>
    <row r="181" spans="1:8">
      <c r="A181" t="s">
        <v>302</v>
      </c>
      <c r="B181" t="s">
        <v>295</v>
      </c>
      <c r="C181" t="s">
        <v>288</v>
      </c>
      <c r="D181">
        <v>1200</v>
      </c>
      <c r="E181" s="5">
        <v>2.735018</v>
      </c>
      <c r="F181" s="5">
        <v>0.185573</v>
      </c>
      <c r="G181" s="6">
        <f t="shared" si="2"/>
        <v>21.05</v>
      </c>
      <c r="H181" s="1"/>
    </row>
    <row r="182" spans="1:8">
      <c r="A182" t="s">
        <v>302</v>
      </c>
      <c r="B182" t="s">
        <v>295</v>
      </c>
      <c r="C182" t="s">
        <v>39</v>
      </c>
      <c r="D182">
        <v>1200</v>
      </c>
      <c r="E182" s="5">
        <v>2.735018</v>
      </c>
      <c r="F182" s="5">
        <v>0.184338</v>
      </c>
      <c r="G182" s="6">
        <f t="shared" si="2"/>
        <v>21.19</v>
      </c>
      <c r="H182" s="1"/>
    </row>
    <row r="183" spans="1:8">
      <c r="A183" t="s">
        <v>302</v>
      </c>
      <c r="B183" t="s">
        <v>295</v>
      </c>
      <c r="C183" t="s">
        <v>289</v>
      </c>
      <c r="D183">
        <v>1200</v>
      </c>
      <c r="E183" s="5">
        <v>2.380535</v>
      </c>
      <c r="F183" s="5">
        <v>0.129676</v>
      </c>
      <c r="G183" s="6">
        <f t="shared" si="2"/>
        <v>27.71</v>
      </c>
      <c r="H183" s="1"/>
    </row>
    <row r="184" spans="1:8">
      <c r="A184" t="s">
        <v>302</v>
      </c>
      <c r="B184" t="s">
        <v>295</v>
      </c>
      <c r="C184" t="s">
        <v>290</v>
      </c>
      <c r="D184">
        <v>1200</v>
      </c>
      <c r="E184" s="5">
        <v>2.380535</v>
      </c>
      <c r="F184" s="5">
        <v>0.144976</v>
      </c>
      <c r="G184" s="6">
        <f t="shared" si="2"/>
        <v>24.79</v>
      </c>
      <c r="H184" s="1"/>
    </row>
    <row r="185" spans="1:7">
      <c r="A185" t="s">
        <v>302</v>
      </c>
      <c r="B185" t="s">
        <v>295</v>
      </c>
      <c r="C185" t="s">
        <v>291</v>
      </c>
      <c r="D185">
        <v>1200</v>
      </c>
      <c r="E185" s="5">
        <v>2.380535</v>
      </c>
      <c r="F185" s="5">
        <v>0.129676</v>
      </c>
      <c r="G185" s="6">
        <f t="shared" si="2"/>
        <v>27.71</v>
      </c>
    </row>
    <row r="186" spans="1:7">
      <c r="A186" t="s">
        <v>302</v>
      </c>
      <c r="B186" t="s">
        <v>295</v>
      </c>
      <c r="C186" t="s">
        <v>292</v>
      </c>
      <c r="D186">
        <v>1200</v>
      </c>
      <c r="E186" s="5">
        <v>2.380535</v>
      </c>
      <c r="F186" s="5">
        <v>0.145012</v>
      </c>
      <c r="G186" s="6">
        <f t="shared" si="2"/>
        <v>24.78</v>
      </c>
    </row>
    <row r="187" spans="1:7">
      <c r="A187" t="s">
        <v>302</v>
      </c>
      <c r="B187" t="s">
        <v>296</v>
      </c>
      <c r="C187" t="s">
        <v>297</v>
      </c>
      <c r="D187">
        <v>1200</v>
      </c>
      <c r="E187" s="5">
        <v>2.650236</v>
      </c>
      <c r="F187" s="5">
        <v>0.199495</v>
      </c>
      <c r="G187" s="6">
        <f t="shared" si="2"/>
        <v>19.2</v>
      </c>
    </row>
    <row r="188" spans="1:7">
      <c r="A188" t="s">
        <v>302</v>
      </c>
      <c r="B188" t="s">
        <v>296</v>
      </c>
      <c r="C188" t="s">
        <v>53</v>
      </c>
      <c r="D188">
        <v>1200</v>
      </c>
      <c r="E188" s="5">
        <v>2.650236</v>
      </c>
      <c r="F188" s="5">
        <v>0.165049</v>
      </c>
      <c r="G188" s="6">
        <f t="shared" si="2"/>
        <v>23.21</v>
      </c>
    </row>
    <row r="189" spans="1:7">
      <c r="A189" t="s">
        <v>302</v>
      </c>
      <c r="B189" t="s">
        <v>296</v>
      </c>
      <c r="C189" t="s">
        <v>294</v>
      </c>
      <c r="D189">
        <v>1200</v>
      </c>
      <c r="E189" s="5">
        <v>2.650236</v>
      </c>
      <c r="F189" s="5">
        <v>0.167534</v>
      </c>
      <c r="G189" s="6">
        <f t="shared" si="2"/>
        <v>22.87</v>
      </c>
    </row>
    <row r="190" spans="1:7">
      <c r="A190" t="s">
        <v>302</v>
      </c>
      <c r="B190" t="s">
        <v>298</v>
      </c>
      <c r="C190" t="s">
        <v>303</v>
      </c>
      <c r="D190">
        <v>1200</v>
      </c>
      <c r="E190" s="5">
        <v>6.848669</v>
      </c>
      <c r="F190" s="5">
        <v>6.071675</v>
      </c>
      <c r="G190" s="6">
        <f t="shared" si="2"/>
        <v>1.24</v>
      </c>
    </row>
    <row r="191" spans="1:7">
      <c r="A191" t="s">
        <v>302</v>
      </c>
      <c r="B191" t="s">
        <v>298</v>
      </c>
      <c r="C191" t="s">
        <v>268</v>
      </c>
      <c r="D191">
        <v>1200</v>
      </c>
      <c r="E191" s="5">
        <v>6.848669</v>
      </c>
      <c r="F191" s="5">
        <v>6.071675</v>
      </c>
      <c r="G191" s="6">
        <f t="shared" si="2"/>
        <v>1.24</v>
      </c>
    </row>
    <row r="192" spans="1:7">
      <c r="A192" t="s">
        <v>302</v>
      </c>
      <c r="B192" t="s">
        <v>298</v>
      </c>
      <c r="C192" t="s">
        <v>270</v>
      </c>
      <c r="D192">
        <v>1200</v>
      </c>
      <c r="E192" s="5">
        <v>6.848669</v>
      </c>
      <c r="F192" s="5">
        <v>6.071675</v>
      </c>
      <c r="G192" s="6">
        <f t="shared" si="2"/>
        <v>1.24</v>
      </c>
    </row>
    <row r="193" spans="1:7">
      <c r="A193" t="s">
        <v>302</v>
      </c>
      <c r="B193" t="s">
        <v>300</v>
      </c>
      <c r="C193" t="s">
        <v>256</v>
      </c>
      <c r="D193">
        <v>1200</v>
      </c>
      <c r="E193" s="5">
        <v>5.796262</v>
      </c>
      <c r="F193" s="5">
        <v>1.447905</v>
      </c>
      <c r="G193" s="6">
        <f t="shared" si="2"/>
        <v>4.56</v>
      </c>
    </row>
    <row r="194" spans="1:7">
      <c r="A194" t="s">
        <v>302</v>
      </c>
      <c r="B194" t="s">
        <v>300</v>
      </c>
      <c r="C194" t="s">
        <v>257</v>
      </c>
      <c r="D194">
        <v>1200</v>
      </c>
      <c r="E194" s="5">
        <v>5.796262</v>
      </c>
      <c r="F194" s="5">
        <v>1.241973</v>
      </c>
      <c r="G194" s="6">
        <f t="shared" si="2"/>
        <v>5.32</v>
      </c>
    </row>
    <row r="195" spans="1:7">
      <c r="A195" t="s">
        <v>302</v>
      </c>
      <c r="B195" t="s">
        <v>300</v>
      </c>
      <c r="C195" t="s">
        <v>258</v>
      </c>
      <c r="D195">
        <v>1200</v>
      </c>
      <c r="E195" s="5">
        <v>5.796262</v>
      </c>
      <c r="F195" s="5">
        <v>1.316132</v>
      </c>
      <c r="G195" s="6">
        <f t="shared" si="2"/>
        <v>5.02</v>
      </c>
    </row>
    <row r="196" spans="1:7">
      <c r="A196" t="s">
        <v>302</v>
      </c>
      <c r="B196" t="s">
        <v>300</v>
      </c>
      <c r="C196" t="s">
        <v>106</v>
      </c>
      <c r="D196">
        <v>1200</v>
      </c>
      <c r="E196" s="5">
        <v>5.796262</v>
      </c>
      <c r="F196" s="5">
        <v>1.29098</v>
      </c>
      <c r="G196" s="6">
        <f t="shared" si="2"/>
        <v>5.12</v>
      </c>
    </row>
    <row r="197" spans="1:7">
      <c r="A197" t="s">
        <v>302</v>
      </c>
      <c r="B197" t="s">
        <v>300</v>
      </c>
      <c r="C197" t="s">
        <v>102</v>
      </c>
      <c r="D197">
        <v>1200</v>
      </c>
      <c r="E197" s="5">
        <v>5.796262</v>
      </c>
      <c r="F197" s="5">
        <v>2.159997</v>
      </c>
      <c r="G197" s="6">
        <f t="shared" si="2"/>
        <v>3.06</v>
      </c>
    </row>
    <row r="198" spans="1:7">
      <c r="A198" t="s">
        <v>302</v>
      </c>
      <c r="B198" t="s">
        <v>300</v>
      </c>
      <c r="C198" t="s">
        <v>86</v>
      </c>
      <c r="D198">
        <v>1200</v>
      </c>
      <c r="E198" s="5">
        <v>5.796262</v>
      </c>
      <c r="F198" s="5">
        <v>1.70419</v>
      </c>
      <c r="G198" s="6">
        <f t="shared" ref="G198:G209" si="3">IF(D198&gt;0,CEILING(0.88*(E198-LN(LN(6/5)))/F198,0.01),"")</f>
        <v>3.88</v>
      </c>
    </row>
    <row r="199" spans="1:7">
      <c r="A199" t="s">
        <v>302</v>
      </c>
      <c r="B199" t="s">
        <v>300</v>
      </c>
      <c r="C199" t="s">
        <v>91</v>
      </c>
      <c r="D199">
        <v>1200</v>
      </c>
      <c r="E199" s="5">
        <v>5.796262</v>
      </c>
      <c r="F199" s="5">
        <v>1.539417</v>
      </c>
      <c r="G199" s="6">
        <f t="shared" si="3"/>
        <v>4.29</v>
      </c>
    </row>
    <row r="200" spans="1:7">
      <c r="A200" t="s">
        <v>302</v>
      </c>
      <c r="B200" t="s">
        <v>300</v>
      </c>
      <c r="C200" t="s">
        <v>88</v>
      </c>
      <c r="D200">
        <v>1200</v>
      </c>
      <c r="E200" s="5">
        <v>5.796262</v>
      </c>
      <c r="F200" s="5">
        <v>1.458824</v>
      </c>
      <c r="G200" s="6">
        <f t="shared" si="3"/>
        <v>4.53</v>
      </c>
    </row>
    <row r="201" spans="1:7">
      <c r="A201" t="s">
        <v>302</v>
      </c>
      <c r="B201" t="s">
        <v>300</v>
      </c>
      <c r="C201" t="s">
        <v>260</v>
      </c>
      <c r="D201">
        <v>1200</v>
      </c>
      <c r="E201" s="5">
        <v>5.796262</v>
      </c>
      <c r="F201" s="5">
        <v>1.682859</v>
      </c>
      <c r="G201" s="6">
        <f t="shared" si="3"/>
        <v>3.93</v>
      </c>
    </row>
    <row r="202" spans="1:7">
      <c r="A202" t="s">
        <v>302</v>
      </c>
      <c r="B202" t="s">
        <v>300</v>
      </c>
      <c r="C202" t="s">
        <v>299</v>
      </c>
      <c r="D202">
        <v>1200</v>
      </c>
      <c r="E202" s="5">
        <v>5.796262</v>
      </c>
      <c r="F202" s="8">
        <v>1.316908</v>
      </c>
      <c r="G202" s="6">
        <f t="shared" si="3"/>
        <v>5.02</v>
      </c>
    </row>
    <row r="203" spans="1:7">
      <c r="A203" t="s">
        <v>302</v>
      </c>
      <c r="B203" t="s">
        <v>300</v>
      </c>
      <c r="C203" t="s">
        <v>263</v>
      </c>
      <c r="D203">
        <v>1200</v>
      </c>
      <c r="E203" s="5">
        <v>5.796262</v>
      </c>
      <c r="F203" s="5">
        <v>1.258565</v>
      </c>
      <c r="G203" s="6">
        <f t="shared" si="3"/>
        <v>5.25</v>
      </c>
    </row>
    <row r="204" spans="1:7">
      <c r="A204" t="s">
        <v>302</v>
      </c>
      <c r="B204" t="s">
        <v>300</v>
      </c>
      <c r="C204" t="s">
        <v>267</v>
      </c>
      <c r="D204">
        <v>1200</v>
      </c>
      <c r="E204" s="5">
        <v>5.796262</v>
      </c>
      <c r="F204" s="5">
        <v>1.297211</v>
      </c>
      <c r="G204" s="6">
        <f t="shared" si="3"/>
        <v>5.09</v>
      </c>
    </row>
    <row r="205" spans="1:7">
      <c r="A205" t="s">
        <v>302</v>
      </c>
      <c r="B205" t="s">
        <v>300</v>
      </c>
      <c r="C205" t="s">
        <v>268</v>
      </c>
      <c r="D205">
        <v>1200</v>
      </c>
      <c r="E205" s="5">
        <v>5.796262</v>
      </c>
      <c r="F205" s="5">
        <v>1.118046</v>
      </c>
      <c r="G205" s="6">
        <f t="shared" si="3"/>
        <v>5.91</v>
      </c>
    </row>
    <row r="206" spans="1:7">
      <c r="A206" t="s">
        <v>302</v>
      </c>
      <c r="B206" t="s">
        <v>300</v>
      </c>
      <c r="C206" t="s">
        <v>269</v>
      </c>
      <c r="D206">
        <v>1200</v>
      </c>
      <c r="E206" s="5">
        <v>5.796262</v>
      </c>
      <c r="F206" s="5">
        <v>1.445337</v>
      </c>
      <c r="G206" s="6">
        <f t="shared" si="3"/>
        <v>4.57</v>
      </c>
    </row>
    <row r="207" spans="1:7">
      <c r="A207" t="s">
        <v>302</v>
      </c>
      <c r="B207" t="s">
        <v>300</v>
      </c>
      <c r="C207" t="s">
        <v>270</v>
      </c>
      <c r="D207">
        <v>1200</v>
      </c>
      <c r="E207" s="5">
        <v>5.796262</v>
      </c>
      <c r="F207" s="5">
        <v>1.181861</v>
      </c>
      <c r="G207" s="6">
        <f t="shared" si="3"/>
        <v>5.59</v>
      </c>
    </row>
    <row r="208" spans="1:7">
      <c r="A208" t="s">
        <v>302</v>
      </c>
      <c r="B208" t="s">
        <v>301</v>
      </c>
      <c r="C208" t="s">
        <v>106</v>
      </c>
      <c r="D208">
        <v>1200</v>
      </c>
      <c r="E208" s="5">
        <v>8.538001</v>
      </c>
      <c r="F208" s="5">
        <v>0.805806</v>
      </c>
      <c r="G208" s="6">
        <f t="shared" si="3"/>
        <v>11.19</v>
      </c>
    </row>
    <row r="209" spans="1:7">
      <c r="A209" t="s">
        <v>302</v>
      </c>
      <c r="B209" t="s">
        <v>301</v>
      </c>
      <c r="C209" t="s">
        <v>97</v>
      </c>
      <c r="D209">
        <v>1200</v>
      </c>
      <c r="E209" s="5">
        <v>8.538001</v>
      </c>
      <c r="F209" s="5">
        <v>0.971684</v>
      </c>
      <c r="G209" s="6">
        <f t="shared" si="3"/>
        <v>9.28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Darbinis</vt:lpstr>
      <vt:lpstr>Bendra registracija</vt:lpstr>
      <vt:lpstr> Point Scores Calculator Track </vt:lpstr>
      <vt:lpstr>Point Scores Calculator Field</vt:lpstr>
      <vt:lpstr>Track Vaikai</vt:lpstr>
      <vt:lpstr>Field Vaikai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Perevičiūtė, Ugnė</dc:creator>
  <cp:lastModifiedBy>skucas</cp:lastModifiedBy>
  <dcterms:created xsi:type="dcterms:W3CDTF">2023-11-04T08:55:00Z</dcterms:created>
  <cp:lastPrinted>2025-03-02T13:55:00Z</cp:lastPrinted>
  <dcterms:modified xsi:type="dcterms:W3CDTF">2025-03-05T08:59:48Z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6078934D5FD44355B1BDD91B13D00D44_13</vt:lpwstr>
  </property>
  <property fmtid="{D5CDD505-2E9C-101B-9397-08002B2CF9AE}" pid="3" name="KSOProductBuildVer">
    <vt:lpwstr>1033-12.2.0.19805</vt:lpwstr>
  </property>
</Properties>
</file>